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<sst xmlns="http://schemas.openxmlformats.org/spreadsheetml/2006/main" count="5815" uniqueCount="1494">
  <si>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</si>
  <si>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</si>
  <si>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</si>
  <si>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</si>
  <si>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</si>
  <si>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</si>
  <si>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</si>
  <si>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</si>
  <si>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</si>
  <si>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</si>
  <si>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</si>
  <si>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</si>
  <si>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</si>
  <si>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</si>
  <si>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</si>
  <si>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</si>
  <si>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</si>
  <si>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</si>
  <si>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</si>
  <si>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</si>
  <si>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</si>
  <si>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</si>
  <si>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</si>
  <si>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</si>
  <si>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</si>
  <si>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</si>
  <si>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</si>
  <si>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</si>
  <si>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</si>
  <si>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</si>
  <si>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</si>
  <si>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</si>
  <si>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</si>
  <si>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</si>
  <si>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</si>
  <si>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</si>
  <si>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</si>
  <si>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</si>
  <si>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</si>
  <si>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</si>
  <si>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</si>
  <si>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</si>
  <si>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</si>
  <si>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</si>
  <si>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</si>
  <si>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</si>
  <si>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</si>
  <si>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</si>
  <si>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</si>
  <si>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</si>
  <si>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</si>
  <si>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</si>
  <si>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</si>
  <si>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</si>
  <si>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</si>
  <si>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</si>
  <si>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</si>
  <si>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</si>
  <si>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</si>
  <si>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</si>
  <si>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</si>
  <si>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</si>
  <si>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</si>
  <si>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</si>
  <si>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</si>
  <si>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</si>
  <si>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</si>
  <si>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</si>
  <si>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</si>
  <si>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</si>
  <si>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</si>
  <si>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</si>
  <si>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</si>
  <si>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</si>
  <si>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</si>
  <si>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</si>
  <si>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</si>
  <si>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</si>
  <si>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</si>
  <si>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</si>
  <si>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</si>
  <si>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</si>
  <si>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</si>
  <si>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</si>
  <si>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</si>
  <si>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</si>
  <si>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</si>
  <si>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</si>
  <si>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</si>
  <si>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</si>
  <si>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</si>
  <si>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</si>
  <si>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</si>
  <si>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</si>
  <si>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</si>
  <si>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</si>
  <si>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</si>
  <si>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</si>
  <si>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</si>
  <si>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</si>
  <si>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</si>
  <si>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</si>
  <si>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</si>
  <si>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</si>
  <si>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</si>
  <si>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</si>
  <si>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</si>
  <si>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</si>
  <si>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</si>
  <si>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</si>
  <si>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</si>
  <si>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</si>
  <si>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</si>
  <si>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</si>
  <si>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</si>
  <si>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</si>
  <si>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</si>
  <si>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</si>
  <si>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</si>
  <si>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</si>
  <si>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</si>
  <si>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</si>
  <si>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</si>
  <si>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</si>
  <si>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</si>
  <si>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</si>
  <si>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</si>
  <si>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</si>
  <si>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</si>
  <si>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</si>
  <si>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</si>
  <si>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</si>
  <si>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</si>
  <si>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</si>
  <si>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</si>
  <si>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</si>
  <si>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</si>
  <si>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</si>
  <si>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</si>
  <si>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</si>
  <si>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</si>
  <si>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</si>
  <si>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</si>
  <si>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</si>
  <si>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</si>
  <si>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</si>
  <si>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</si>
  <si>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</si>
  <si>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</si>
  <si>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</si>
  <si>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</si>
  <si>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</si>
  <si>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</si>
  <si>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</si>
  <si>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</si>
  <si>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</si>
  <si>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</si>
  <si>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</si>
  <si>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</si>
  <si>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</si>
  <si>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</si>
  <si>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</si>
  <si>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</si>
  <si>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</si>
  <si>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</si>
  <si>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</si>
  <si>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</si>
  <si>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</si>
  <si>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</si>
  <si>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</si>
  <si>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</si>
  <si>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</si>
  <si>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</si>
  <si>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</si>
  <si>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</si>
  <si>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</si>
  <si>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</si>
  <si>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</si>
  <si>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</si>
  <si>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</si>
  <si>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</si>
  <si>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</si>
  <si>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</si>
  <si>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</si>
  <si>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</si>
  <si>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</si>
  <si>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</si>
  <si>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</si>
  <si>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</si>
  <si>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</si>
  <si>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</si>
  <si>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</si>
  <si>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</si>
  <si>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</si>
  <si>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</si>
  <si>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</si>
  <si>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</si>
  <si>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</si>
  <si>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</si>
  <si>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</si>
  <si>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</si>
  <si>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</si>
  <si>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</si>
  <si>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</si>
  <si>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</si>
  <si>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</si>
  <si>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</si>
  <si>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</si>
  <si>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</si>
  <si>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</si>
  <si>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</si>
  <si>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</si>
  <si>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</si>
  <si>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</si>
  <si>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</si>
  <si>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</si>
  <si>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</si>
  <si>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</si>
  <si>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</si>
  <si>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</si>
  <si>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</si>
  <si>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</si>
  <si>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</si>
  <si>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</si>
  <si>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</si>
  <si>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</si>
  <si>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</si>
  <si>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</si>
  <si>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</si>
  <si>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</si>
  <si>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</si>
  <si>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</si>
  <si>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</si>
  <si>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</si>
  <si>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</si>
  <si>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</si>
  <si>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</si>
  <si>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</si>
  <si>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</si>
  <si>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</si>
  <si>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</si>
  <si>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</si>
  <si>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</si>
  <si>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</si>
  <si>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</si>
  <si>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</si>
  <si>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</si>
  <si>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</si>
  <si>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</si>
  <si>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</si>
  <si>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</si>
  <si>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</si>
  <si>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</si>
  <si>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</si>
  <si>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</si>
  <si>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</si>
  <si>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</si>
  <si>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</si>
  <si>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</si>
  <si>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</si>
  <si>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</si>
  <si>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</si>
  <si>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</si>
  <si>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</si>
  <si>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</si>
  <si>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</si>
  <si>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</si>
  <si>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</si>
  <si>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</si>
  <si>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</si>
  <si>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</si>
  <si>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</si>
  <si>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</si>
  <si>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</si>
  <si>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</si>
  <si>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</si>
  <si>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</si>
  <si>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</si>
  <si>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</si>
  <si>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</si>
  <si>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</si>
  <si>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</si>
  <si>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</si>
  <si>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</si>
  <si>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</si>
  <si>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</si>
  <si>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</si>
  <si>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</si>
  <si>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</si>
  <si>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</si>
  <si>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</si>
  <si>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</si>
  <si>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</si>
  <si>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</si>
  <si>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</si>
  <si>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</si>
  <si>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</si>
  <si>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</si>
  <si>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</si>
  <si>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</si>
  <si>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</si>
  <si>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</si>
  <si>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</si>
  <si>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</si>
  <si>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</si>
  <si>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</si>
  <si>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</si>
  <si>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</si>
  <si>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</si>
  <si>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</si>
  <si>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</si>
  <si>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</si>
  <si>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</si>
  <si>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</si>
  <si>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</si>
  <si>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</si>
  <si>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</si>
  <si>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</si>
  <si>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</si>
  <si>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</si>
  <si>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</si>
  <si>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</si>
  <si>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</si>
  <si>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</si>
  <si>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</si>
  <si>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</si>
  <si>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</si>
  <si>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</si>
  <si>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</si>
  <si>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</si>
  <si>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</si>
  <si>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</si>
  <si>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</si>
  <si>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</si>
  <si>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</si>
  <si>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</si>
  <si>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</si>
  <si>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</si>
  <si>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</si>
  <si>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</si>
  <si>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</si>
  <si>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</si>
  <si>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</si>
  <si>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</si>
  <si>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</si>
  <si>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</si>
  <si>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</si>
  <si>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</si>
  <si>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</si>
  <si>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</si>
  <si>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</si>
  <si>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</si>
  <si>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</si>
  <si>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</si>
  <si>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</si>
  <si>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</si>
  <si>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</si>
  <si>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</si>
  <si>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</si>
  <si>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</si>
  <si>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</si>
  <si>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</si>
  <si>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</si>
  <si>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</si>
  <si>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</si>
  <si>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</si>
  <si>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</si>
  <si>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</si>
  <si>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</si>
  <si>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</si>
  <si>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</si>
  <si>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</si>
  <si>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</si>
  <si>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</si>
  <si>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</si>
  <si>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</si>
  <si>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</si>
  <si>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</si>
  <si>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</si>
  <si>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</si>
  <si>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</si>
  <si>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</si>
  <si>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</si>
  <si>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</si>
  <si>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</si>
  <si>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</si>
  <si>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</si>
  <si>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</si>
  <si>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</si>
  <si>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</si>
  <si>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</si>
  <si>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</si>
  <si>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</si>
  <si>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</si>
  <si>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</si>
  <si>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</si>
  <si>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</si>
  <si>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</si>
  <si>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</si>
  <si>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</si>
  <si>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</si>
  <si>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</si>
  <si>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</si>
  <si>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</si>
  <si>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</si>
  <si>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</si>
  <si>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</si>
  <si>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</si>
  <si>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</si>
  <si>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</si>
  <si>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</si>
  <si>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</si>
  <si>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</si>
  <si>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</si>
  <si>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</si>
  <si>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</si>
  <si>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</si>
  <si>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</si>
  <si>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</si>
  <si>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</si>
  <si>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</si>
  <si>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</si>
  <si>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</si>
  <si>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</si>
  <si>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</si>
  <si>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</si>
  <si>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</si>
  <si>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</si>
  <si>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</si>
  <si>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</si>
  <si>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</si>
  <si>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</si>
  <si>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</si>
  <si>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</si>
  <si>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</si>
  <si>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</si>
  <si>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</si>
  <si>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</si>
  <si>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</si>
  <si>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</si>
  <si>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</si>
  <si>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</si>
  <si>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</si>
  <si>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</si>
  <si>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</si>
  <si>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</si>
  <si>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</si>
  <si>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</si>
  <si>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</si>
  <si>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</si>
  <si>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</si>
  <si>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</si>
  <si>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</si>
  <si>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</si>
  <si>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</si>
  <si>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</si>
  <si>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</si>
  <si>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</si>
  <si>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</si>
  <si>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</si>
  <si>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</si>
  <si>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</si>
  <si>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</si>
  <si>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</si>
  <si>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</si>
  <si>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</si>
  <si>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</si>
  <si>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</si>
  <si>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</si>
  <si>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</si>
  <si>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</si>
  <si>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</si>
  <si>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</si>
  <si>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</si>
  <si>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</si>
  <si>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</si>
  <si>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</si>
  <si>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</si>
  <si>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</si>
  <si>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</si>
  <si>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</si>
  <si>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</si>
  <si>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</si>
  <si>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</si>
  <si>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</si>
  <si>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</si>
  <si>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</si>
  <si>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</si>
  <si>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</si>
  <si>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</si>
  <si>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</si>
  <si>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</si>
  <si>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</si>
  <si>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</si>
  <si>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</si>
  <si>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</si>
  <si>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</si>
  <si>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</si>
  <si>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</si>
  <si>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</si>
  <si>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</si>
  <si>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</si>
  <si>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</si>
  <si>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</si>
  <si>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</si>
  <si>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</si>
  <si>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</si>
  <si>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</si>
  <si>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</si>
  <si>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</si>
  <si>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</si>
  <si>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</si>
  <si>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</si>
  <si>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</si>
  <si>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</si>
  <si>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</si>
  <si>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</si>
  <si>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</si>
  <si>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</si>
  <si>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</si>
  <si>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</si>
  <si>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</si>
  <si>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</si>
  <si>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</si>
  <si>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</si>
  <si>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</si>
  <si>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</si>
  <si>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</si>
  <si>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</si>
  <si>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</si>
  <si>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</si>
  <si>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</si>
  <si>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</si>
  <si>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</si>
  <si>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</si>
  <si>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</si>
  <si>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</si>
  <si>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</si>
  <si>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</si>
  <si>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</si>
  <si>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</si>
  <si>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</si>
  <si>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</si>
  <si>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</si>
  <si>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</si>
  <si>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</si>
  <si>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</si>
  <si>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</si>
  <si>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</si>
  <si>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</si>
  <si>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</si>
  <si>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</si>
  <si>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</si>
  <si>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</si>
  <si>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</si>
  <si>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</si>
  <si>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</si>
  <si>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</si>
  <si>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</si>
  <si>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</si>
  <si>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</si>
  <si>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</si>
  <si>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</si>
  <si>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</si>
  <si>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</si>
  <si>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</si>
  <si>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</si>
  <si>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</si>
  <si>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</si>
  <si>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</si>
  <si>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</si>
  <si>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</si>
  <si>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</si>
  <si>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</si>
  <si>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</si>
  <si>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</si>
  <si>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</si>
  <si>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</si>
  <si>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</si>
  <si>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</si>
  <si>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</si>
  <si>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</si>
  <si>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</si>
  <si>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</si>
  <si>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</si>
  <si>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</si>
  <si>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</si>
  <si>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</si>
  <si>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</si>
  <si>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</si>
  <si>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</si>
  <si>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</si>
  <si>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</si>
  <si>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</si>
  <si>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</si>
  <si>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</si>
  <si>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</si>
  <si>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</si>
  <si>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</si>
  <si>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</si>
  <si>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</si>
  <si>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</si>
  <si>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</si>
  <si>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</si>
  <si>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</si>
  <si>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</si>
  <si>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</si>
  <si>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</si>
  <si>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</si>
  <si>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</si>
  <si>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</si>
  <si>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</si>
  <si>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</si>
  <si>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</si>
  <si>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</si>
  <si>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</si>
  <si>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</si>
  <si>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</si>
  <si>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</si>
  <si>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</si>
  <si>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</si>
  <si>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</si>
  <si>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</si>
  <si>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</si>
  <si>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</si>
  <si>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</si>
  <si>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</si>
  <si>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</si>
  <si>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</si>
  <si>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</si>
  <si>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</si>
  <si>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</si>
  <si>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</si>
  <si>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</si>
  <si>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</si>
  <si>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</si>
  <si>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</si>
  <si>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</si>
  <si>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</si>
  <si>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</si>
  <si>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</si>
  <si>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</si>
  <si>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</si>
  <si>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</si>
  <si>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</si>
  <si>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</si>
  <si>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</si>
  <si>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</si>
  <si>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</si>
  <si>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</si>
  <si>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</si>
  <si>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</si>
  <si>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</si>
  <si>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</si>
  <si>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</si>
  <si>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</si>
  <si>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</si>
  <si>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</si>
  <si>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</si>
  <si>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</si>
  <si>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</si>
  <si>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</si>
  <si>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</si>
  <si>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</si>
  <si>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</si>
  <si>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</si>
  <si>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</si>
  <si>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</si>
  <si>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</si>
  <si>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</si>
  <si>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</si>
  <si>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</si>
  <si>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</si>
  <si>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</si>
  <si>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</si>
  <si>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</si>
  <si>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</si>
  <si>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</si>
  <si>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</si>
  <si>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</si>
  <si>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</si>
  <si>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</si>
  <si>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</si>
  <si>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</si>
  <si>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</si>
  <si>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</si>
  <si>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</si>
  <si>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</si>
  <si>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</si>
  <si>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</si>
  <si>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</si>
  <si>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</si>
  <si>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</si>
  <si>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</si>
  <si>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</si>
  <si>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</si>
  <si>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</si>
  <si>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</si>
  <si>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</si>
  <si>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</si>
  <si>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</si>
  <si>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</si>
  <si>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</si>
  <si>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</si>
  <si>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</si>
  <si>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</si>
  <si>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</si>
  <si>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</si>
  <si>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</si>
  <si>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</si>
  <si>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</si>
  <si>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</si>
  <si>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</si>
  <si>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</si>
  <si>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</si>
  <si>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</si>
  <si>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</si>
  <si>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</si>
  <si>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</si>
  <si>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</si>
  <si>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</si>
  <si>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</si>
  <si>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</si>
  <si>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</si>
  <si>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</si>
  <si>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</si>
  <si>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</si>
  <si>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</si>
  <si>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</si>
  <si>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</si>
  <si>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</si>
  <si>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</si>
  <si>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</si>
  <si>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</si>
  <si>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</si>
  <si>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</si>
  <si>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</si>
  <si>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</si>
  <si>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</si>
  <si>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</si>
  <si>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</si>
  <si>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</si>
  <si>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</si>
  <si>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</si>
  <si>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</si>
  <si>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</si>
  <si>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</si>
  <si>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</si>
  <si>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</si>
  <si>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</si>
  <si>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</si>
  <si>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</si>
  <si>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</si>
  <si>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</si>
  <si>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</si>
  <si>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</si>
  <si>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</si>
  <si>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</si>
  <si>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</si>
  <si>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</si>
  <si>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</si>
  <si>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</si>
  <si>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</si>
  <si>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</si>
  <si>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</si>
  <si>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</si>
  <si>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</si>
  <si>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</si>
  <si>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</si>
  <si>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</si>
  <si>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</si>
  <si>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</si>
  <si>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</si>
  <si>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</si>
  <si>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</si>
  <si>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</si>
  <si>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</si>
  <si>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</si>
  <si>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</si>
  <si>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</si>
  <si>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</si>
  <si>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</si>
  <si>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</si>
  <si>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</si>
  <si>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</si>
  <si>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</si>
  <si>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</si>
  <si>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</si>
  <si>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</si>
  <si>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</si>
  <si>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</si>
  <si>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</si>
  <si>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</si>
  <si>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</si>
  <si>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</si>
  <si>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</si>
  <si>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</si>
  <si>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</si>
  <si>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</si>
  <si>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</si>
  <si>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</si>
  <si>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</si>
  <si>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</si>
  <si>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</si>
  <si>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</si>
  <si>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入库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</si>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</sst>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2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186.666666666667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2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>
        <v>1</v>
      </c>
      <c r="AH8" s="964"/>
      <c r="AI8" s="991"/>
      <c r="AJ8" s="566"/>
      <c r="AK8" s="964"/>
      <c r="AL8" s="964"/>
      <c r="AM8" s="964">
        <v>1</v>
      </c>
      <c r="AN8" s="964"/>
      <c r="AO8" s="991"/>
      <c r="AP8" s="568"/>
      <c r="AQ8" s="773"/>
      <c r="AR8" s="773">
        <v>2</v>
      </c>
      <c r="AS8" s="773">
        <v>1</v>
      </c>
      <c r="AT8" s="773">
        <v>2</v>
      </c>
      <c r="AU8" s="995"/>
      <c r="AV8" s="568">
        <v>2</v>
      </c>
      <c r="AW8" s="773">
        <v>2</v>
      </c>
      <c r="AX8" s="773">
        <v>2</v>
      </c>
      <c r="AY8" s="773">
        <v>2</v>
      </c>
      <c r="AZ8" s="773">
        <v>2</v>
      </c>
      <c r="BA8" s="995"/>
      <c r="BB8" s="568">
        <v>0.03</v>
      </c>
      <c r="BC8" s="773">
        <v>0.03</v>
      </c>
      <c r="BD8" s="773">
        <v>0.1</v>
      </c>
      <c r="BE8" s="773">
        <v>0.29</v>
      </c>
      <c r="BF8" s="773">
        <v>0.1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4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4</v>
      </c>
      <c r="BX8" s="1061">
        <f t="shared" si="5"/>
        <v>5</v>
      </c>
      <c r="BY8" s="995"/>
      <c r="BZ8" s="832">
        <f t="shared" si="8"/>
        <v>2800</v>
      </c>
      <c r="CA8" s="833">
        <f t="shared" si="6"/>
        <v>2800</v>
      </c>
      <c r="CB8" s="833">
        <f t="shared" si="6"/>
        <v>70</v>
      </c>
      <c r="CC8" s="833">
        <f t="shared" si="6"/>
        <v>96.551724137931</v>
      </c>
      <c r="CD8" s="833">
        <f t="shared" si="6"/>
        <v>350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 t="str">
        <f t="shared" si="8"/>
        <v>-</v>
      </c>
      <c r="CA10" s="837">
        <f t="shared" si="6"/>
        <v>560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4</v>
      </c>
      <c r="N11" s="704">
        <v>5</v>
      </c>
      <c r="O11" s="704">
        <v>5</v>
      </c>
      <c r="P11" s="704">
        <v>3</v>
      </c>
      <c r="Q11" s="1001">
        <v>4</v>
      </c>
      <c r="R11" s="988"/>
      <c r="S11" s="989">
        <v>4</v>
      </c>
      <c r="T11" s="989"/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2</v>
      </c>
      <c r="AF11" s="704">
        <v>1</v>
      </c>
      <c r="AG11" s="704"/>
      <c r="AH11" s="704"/>
      <c r="AI11" s="1001"/>
      <c r="AJ11" s="703">
        <v>1</v>
      </c>
      <c r="AK11" s="704">
        <v>3</v>
      </c>
      <c r="AL11" s="704">
        <v>3</v>
      </c>
      <c r="AM11" s="704"/>
      <c r="AN11" s="704"/>
      <c r="AO11" s="1001"/>
      <c r="AP11" s="1031">
        <v>6</v>
      </c>
      <c r="AQ11" s="1032">
        <v>12</v>
      </c>
      <c r="AR11" s="1032">
        <v>7</v>
      </c>
      <c r="AS11" s="1032">
        <v>5</v>
      </c>
      <c r="AT11" s="1032">
        <v>2</v>
      </c>
      <c r="AU11" s="1035">
        <v>2</v>
      </c>
      <c r="AV11" s="1031">
        <v>11</v>
      </c>
      <c r="AW11" s="1032">
        <v>17</v>
      </c>
      <c r="AX11" s="1032">
        <v>14</v>
      </c>
      <c r="AY11" s="1032">
        <v>13</v>
      </c>
      <c r="AZ11" s="1032">
        <v>3</v>
      </c>
      <c r="BA11" s="1035">
        <v>5</v>
      </c>
      <c r="BB11" s="1031">
        <v>0.45</v>
      </c>
      <c r="BC11" s="1032">
        <v>1.54</v>
      </c>
      <c r="BD11" s="1032">
        <v>0.82</v>
      </c>
      <c r="BE11" s="1032">
        <v>0.38</v>
      </c>
      <c r="BF11" s="1032">
        <v>0.12</v>
      </c>
      <c r="BG11" s="1035">
        <v>0.15</v>
      </c>
      <c r="BH11" s="1049">
        <f t="shared" si="0"/>
        <v>9</v>
      </c>
      <c r="BI11" s="799">
        <f t="shared" si="1"/>
        <v>13</v>
      </c>
      <c r="BJ11" s="799">
        <f t="shared" si="2"/>
        <v>10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>
        <v>2</v>
      </c>
      <c r="BP11" s="1014"/>
      <c r="BQ11" s="1014"/>
      <c r="BR11" s="1014"/>
      <c r="BS11" s="1002"/>
      <c r="BT11" s="798">
        <f t="shared" si="7"/>
        <v>9</v>
      </c>
      <c r="BU11" s="814">
        <f t="shared" si="5"/>
        <v>15</v>
      </c>
      <c r="BV11" s="814">
        <f t="shared" si="5"/>
        <v>10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140</v>
      </c>
      <c r="CA11" s="1060">
        <f t="shared" si="6"/>
        <v>68.1818181818182</v>
      </c>
      <c r="CB11" s="1060">
        <f t="shared" si="6"/>
        <v>85.3658536585366</v>
      </c>
      <c r="CC11" s="1060">
        <f t="shared" si="6"/>
        <v>368.421052631579</v>
      </c>
      <c r="CD11" s="1060">
        <f t="shared" si="6"/>
        <v>525</v>
      </c>
      <c r="CE11" s="1079">
        <f t="shared" si="6"/>
        <v>280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1</v>
      </c>
      <c r="M12" s="967">
        <v>6</v>
      </c>
      <c r="N12" s="967">
        <v>7</v>
      </c>
      <c r="O12" s="967">
        <v>4</v>
      </c>
      <c r="P12" s="967">
        <v>1</v>
      </c>
      <c r="Q12" s="1003">
        <v>3</v>
      </c>
      <c r="R12" s="1004"/>
      <c r="S12" s="1005">
        <v>8</v>
      </c>
      <c r="T12" s="1005">
        <v>27</v>
      </c>
      <c r="U12" s="1005"/>
      <c r="V12" s="1005"/>
      <c r="W12" s="1006">
        <v>5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/>
      <c r="AE12" s="967"/>
      <c r="AF12" s="967">
        <v>1</v>
      </c>
      <c r="AG12" s="967"/>
      <c r="AH12" s="967">
        <v>1</v>
      </c>
      <c r="AI12" s="1003">
        <v>1</v>
      </c>
      <c r="AJ12" s="577">
        <v>3</v>
      </c>
      <c r="AK12" s="967">
        <v>1</v>
      </c>
      <c r="AL12" s="967">
        <v>2</v>
      </c>
      <c r="AM12" s="967">
        <v>2</v>
      </c>
      <c r="AN12" s="967">
        <v>1</v>
      </c>
      <c r="AO12" s="1003">
        <v>2</v>
      </c>
      <c r="AP12" s="1036">
        <v>12</v>
      </c>
      <c r="AQ12" s="1037">
        <v>11</v>
      </c>
      <c r="AR12" s="1037">
        <v>9</v>
      </c>
      <c r="AS12" s="1037">
        <v>6</v>
      </c>
      <c r="AT12" s="1037">
        <v>1</v>
      </c>
      <c r="AU12" s="1038">
        <v>3</v>
      </c>
      <c r="AV12" s="1036">
        <v>17</v>
      </c>
      <c r="AW12" s="1037">
        <v>18</v>
      </c>
      <c r="AX12" s="1037">
        <v>17</v>
      </c>
      <c r="AY12" s="1037">
        <v>8</v>
      </c>
      <c r="AZ12" s="1037">
        <v>5</v>
      </c>
      <c r="BA12" s="1038">
        <v>6</v>
      </c>
      <c r="BB12" s="1036">
        <v>0.89</v>
      </c>
      <c r="BC12" s="1037">
        <v>0.73</v>
      </c>
      <c r="BD12" s="1037">
        <v>0.87</v>
      </c>
      <c r="BE12" s="1037">
        <v>0.47</v>
      </c>
      <c r="BF12" s="1037">
        <v>0.33</v>
      </c>
      <c r="BG12" s="1038">
        <v>0.49</v>
      </c>
      <c r="BH12" s="802">
        <f t="shared" si="0"/>
        <v>11</v>
      </c>
      <c r="BI12" s="803">
        <f t="shared" si="1"/>
        <v>24</v>
      </c>
      <c r="BJ12" s="803">
        <f t="shared" si="2"/>
        <v>34</v>
      </c>
      <c r="BK12" s="803">
        <f t="shared" si="3"/>
        <v>9</v>
      </c>
      <c r="BL12" s="803">
        <f t="shared" si="4"/>
        <v>6</v>
      </c>
      <c r="BM12" s="1056">
        <f>IF($A$1="补货",Q12+W12+AC12,Q12)</f>
        <v>8</v>
      </c>
      <c r="BN12" s="1019"/>
      <c r="BO12" s="1020"/>
      <c r="BP12" s="1020"/>
      <c r="BQ12" s="1020"/>
      <c r="BR12" s="1020"/>
      <c r="BS12" s="1006"/>
      <c r="BT12" s="817">
        <f t="shared" si="7"/>
        <v>11</v>
      </c>
      <c r="BU12" s="818">
        <f t="shared" si="5"/>
        <v>24</v>
      </c>
      <c r="BV12" s="818">
        <f t="shared" si="5"/>
        <v>34</v>
      </c>
      <c r="BW12" s="818">
        <f t="shared" si="5"/>
        <v>9</v>
      </c>
      <c r="BX12" s="818">
        <f t="shared" si="5"/>
        <v>6</v>
      </c>
      <c r="BY12" s="1067">
        <f t="shared" si="5"/>
        <v>8</v>
      </c>
      <c r="BZ12" s="1068">
        <f t="shared" si="8"/>
        <v>86.5168539325843</v>
      </c>
      <c r="CA12" s="1069">
        <f t="shared" si="6"/>
        <v>230.13698630137</v>
      </c>
      <c r="CB12" s="1069">
        <f t="shared" si="6"/>
        <v>273.563218390805</v>
      </c>
      <c r="CC12" s="1069">
        <f t="shared" si="6"/>
        <v>134.042553191489</v>
      </c>
      <c r="CD12" s="1069">
        <f t="shared" si="6"/>
        <v>127.272727272727</v>
      </c>
      <c r="CE12" s="1080">
        <f t="shared" si="6"/>
        <v>114.285714285714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7</v>
      </c>
      <c r="M13" s="704">
        <v>10</v>
      </c>
      <c r="N13" s="704">
        <v>8</v>
      </c>
      <c r="O13" s="704">
        <v>3</v>
      </c>
      <c r="P13" s="704">
        <v>6</v>
      </c>
      <c r="Q13" s="987"/>
      <c r="R13" s="988"/>
      <c r="S13" s="989">
        <v>10</v>
      </c>
      <c r="T13" s="989">
        <v>6</v>
      </c>
      <c r="U13" s="989"/>
      <c r="V13" s="989">
        <v>5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2</v>
      </c>
      <c r="AE13" s="704">
        <v>2</v>
      </c>
      <c r="AF13" s="704">
        <v>2</v>
      </c>
      <c r="AG13" s="704"/>
      <c r="AH13" s="704">
        <v>1</v>
      </c>
      <c r="AI13" s="987"/>
      <c r="AJ13" s="703">
        <v>10</v>
      </c>
      <c r="AK13" s="704">
        <v>9</v>
      </c>
      <c r="AL13" s="704">
        <v>6</v>
      </c>
      <c r="AM13" s="1028"/>
      <c r="AN13" s="1028">
        <v>1</v>
      </c>
      <c r="AO13" s="987"/>
      <c r="AP13" s="1031">
        <v>31</v>
      </c>
      <c r="AQ13" s="1032">
        <v>16</v>
      </c>
      <c r="AR13" s="1032">
        <v>14</v>
      </c>
      <c r="AS13" s="1039">
        <v>5</v>
      </c>
      <c r="AT13" s="1039">
        <v>4</v>
      </c>
      <c r="AU13" s="990"/>
      <c r="AV13" s="1031">
        <v>48</v>
      </c>
      <c r="AW13" s="1032">
        <v>26</v>
      </c>
      <c r="AX13" s="1032">
        <v>17</v>
      </c>
      <c r="AY13" s="1039">
        <v>7</v>
      </c>
      <c r="AZ13" s="1039">
        <v>5</v>
      </c>
      <c r="BA13" s="990"/>
      <c r="BB13" s="1031">
        <v>2.83</v>
      </c>
      <c r="BC13" s="1032">
        <v>1.89</v>
      </c>
      <c r="BD13" s="1032">
        <v>1.47</v>
      </c>
      <c r="BE13" s="1032">
        <v>0.28</v>
      </c>
      <c r="BF13" s="1032">
        <v>0.44</v>
      </c>
      <c r="BG13" s="990"/>
      <c r="BH13" s="1049">
        <f t="shared" si="0"/>
        <v>27</v>
      </c>
      <c r="BI13" s="799">
        <f t="shared" si="1"/>
        <v>20</v>
      </c>
      <c r="BJ13" s="799">
        <f t="shared" si="2"/>
        <v>14</v>
      </c>
      <c r="BK13" s="799">
        <f t="shared" si="3"/>
        <v>13</v>
      </c>
      <c r="BL13" s="799">
        <f t="shared" si="4"/>
        <v>11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27</v>
      </c>
      <c r="BU13" s="814">
        <f t="shared" si="5"/>
        <v>20</v>
      </c>
      <c r="BV13" s="814">
        <f t="shared" si="5"/>
        <v>14</v>
      </c>
      <c r="BW13" s="814">
        <f t="shared" ref="BW13:BW15" si="9">BK13+BQ13</f>
        <v>13</v>
      </c>
      <c r="BX13" s="814">
        <f t="shared" ref="BX13:BX15" si="10">BL13+BR13</f>
        <v>11</v>
      </c>
      <c r="BY13" s="990"/>
      <c r="BZ13" s="1059">
        <f t="shared" si="8"/>
        <v>66.7844522968198</v>
      </c>
      <c r="CA13" s="1060">
        <f t="shared" si="6"/>
        <v>74.0740740740741</v>
      </c>
      <c r="CB13" s="1060">
        <f t="shared" si="6"/>
        <v>66.6666666666667</v>
      </c>
      <c r="CC13" s="1060">
        <f t="shared" ref="CC13:CC15" si="11">IF(BE13&lt;&gt;0,BW13/BE13*7,"-")</f>
        <v>325</v>
      </c>
      <c r="CD13" s="1060">
        <f t="shared" ref="CD13:CD15" si="12">IF(BF13&lt;&gt;0,BX13/BF13*7,"-")</f>
        <v>175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7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2</v>
      </c>
      <c r="AE14" s="964"/>
      <c r="AF14" s="964"/>
      <c r="AG14" s="964"/>
      <c r="AH14" s="964"/>
      <c r="AI14" s="991"/>
      <c r="AJ14" s="566">
        <v>7</v>
      </c>
      <c r="AK14" s="964">
        <v>5</v>
      </c>
      <c r="AL14" s="964">
        <v>2</v>
      </c>
      <c r="AM14" s="1029"/>
      <c r="AN14" s="1029"/>
      <c r="AO14" s="991"/>
      <c r="AP14" s="568">
        <v>19</v>
      </c>
      <c r="AQ14" s="773">
        <v>11</v>
      </c>
      <c r="AR14" s="773">
        <v>5</v>
      </c>
      <c r="AS14" s="1040">
        <v>4</v>
      </c>
      <c r="AT14" s="1040"/>
      <c r="AU14" s="995"/>
      <c r="AV14" s="568">
        <v>31</v>
      </c>
      <c r="AW14" s="773">
        <v>23</v>
      </c>
      <c r="AX14" s="773">
        <v>6</v>
      </c>
      <c r="AY14" s="1040">
        <v>5</v>
      </c>
      <c r="AZ14" s="1040">
        <v>1</v>
      </c>
      <c r="BA14" s="995"/>
      <c r="BB14" s="568">
        <v>1.94</v>
      </c>
      <c r="BC14" s="773">
        <v>1.09</v>
      </c>
      <c r="BD14" s="773">
        <v>0.41</v>
      </c>
      <c r="BE14" s="773">
        <v>0.22</v>
      </c>
      <c r="BF14" s="773">
        <v>0.02</v>
      </c>
      <c r="BG14" s="995"/>
      <c r="BH14" s="586">
        <f t="shared" si="0"/>
        <v>27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27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97.4226804123711</v>
      </c>
      <c r="CA14" s="833">
        <f t="shared" si="6"/>
        <v>134.862385321101</v>
      </c>
      <c r="CB14" s="833">
        <f t="shared" si="6"/>
        <v>153.658536585366</v>
      </c>
      <c r="CC14" s="833">
        <f t="shared" si="11"/>
        <v>413.636363636364</v>
      </c>
      <c r="CD14" s="833">
        <f t="shared" si="12"/>
        <v>5250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11</v>
      </c>
      <c r="M15" s="967">
        <v>7</v>
      </c>
      <c r="N15" s="967">
        <v>8</v>
      </c>
      <c r="O15" s="967">
        <v>5</v>
      </c>
      <c r="P15" s="967">
        <v>1</v>
      </c>
      <c r="Q15" s="996"/>
      <c r="R15" s="997">
        <v>77</v>
      </c>
      <c r="S15" s="998">
        <v>84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6</v>
      </c>
      <c r="AE15" s="967">
        <v>4</v>
      </c>
      <c r="AF15" s="967"/>
      <c r="AG15" s="967"/>
      <c r="AH15" s="967"/>
      <c r="AI15" s="996"/>
      <c r="AJ15" s="577">
        <v>12</v>
      </c>
      <c r="AK15" s="967">
        <v>9</v>
      </c>
      <c r="AL15" s="967">
        <v>1</v>
      </c>
      <c r="AM15" s="1030"/>
      <c r="AN15" s="1030">
        <v>1</v>
      </c>
      <c r="AO15" s="996"/>
      <c r="AP15" s="579">
        <v>26</v>
      </c>
      <c r="AQ15" s="778">
        <v>9</v>
      </c>
      <c r="AR15" s="778">
        <v>8</v>
      </c>
      <c r="AS15" s="1041">
        <v>2</v>
      </c>
      <c r="AT15" s="1041">
        <v>1</v>
      </c>
      <c r="AU15" s="999"/>
      <c r="AV15" s="579">
        <v>67</v>
      </c>
      <c r="AW15" s="778">
        <v>43</v>
      </c>
      <c r="AX15" s="778">
        <v>27</v>
      </c>
      <c r="AY15" s="1041">
        <v>5</v>
      </c>
      <c r="AZ15" s="1041">
        <v>1</v>
      </c>
      <c r="BA15" s="999"/>
      <c r="BB15" s="579">
        <v>4.04</v>
      </c>
      <c r="BC15" s="778">
        <v>2.91</v>
      </c>
      <c r="BD15" s="778">
        <v>0.77</v>
      </c>
      <c r="BE15" s="778">
        <v>0.15</v>
      </c>
      <c r="BF15" s="778">
        <v>0.12</v>
      </c>
      <c r="BG15" s="999"/>
      <c r="BH15" s="598">
        <f t="shared" si="0"/>
        <v>88</v>
      </c>
      <c r="BI15" s="1048">
        <f t="shared" si="1"/>
        <v>91</v>
      </c>
      <c r="BJ15" s="1048">
        <f t="shared" si="2"/>
        <v>21</v>
      </c>
      <c r="BK15" s="1048">
        <f t="shared" si="3"/>
        <v>5</v>
      </c>
      <c r="BL15" s="1048">
        <f t="shared" si="4"/>
        <v>18</v>
      </c>
      <c r="BM15" s="999"/>
      <c r="BN15" s="578">
        <v>2</v>
      </c>
      <c r="BO15" s="546">
        <v>2</v>
      </c>
      <c r="BP15" s="546"/>
      <c r="BQ15" s="546"/>
      <c r="BR15" s="546"/>
      <c r="BS15" s="999"/>
      <c r="BT15" s="599">
        <f t="shared" si="7"/>
        <v>90</v>
      </c>
      <c r="BU15" s="1065">
        <f t="shared" si="5"/>
        <v>93</v>
      </c>
      <c r="BV15" s="1065">
        <f t="shared" si="5"/>
        <v>21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155.940594059406</v>
      </c>
      <c r="CA15" s="837">
        <f t="shared" si="6"/>
        <v>223.711340206186</v>
      </c>
      <c r="CB15" s="837">
        <f t="shared" si="6"/>
        <v>190.909090909091</v>
      </c>
      <c r="CC15" s="837">
        <f t="shared" si="11"/>
        <v>233.333333333333</v>
      </c>
      <c r="CD15" s="837">
        <f t="shared" si="12"/>
        <v>1050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3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4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>
        <v>1</v>
      </c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2</v>
      </c>
      <c r="AW16" s="1032">
        <v>4</v>
      </c>
      <c r="AX16" s="1032">
        <v>5</v>
      </c>
      <c r="AY16" s="1032">
        <v>1</v>
      </c>
      <c r="AZ16" s="1032"/>
      <c r="BA16" s="990"/>
      <c r="BB16" s="1031">
        <v>0.07</v>
      </c>
      <c r="BC16" s="1032">
        <v>0.1</v>
      </c>
      <c r="BD16" s="1032">
        <v>0.37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7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7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2100</v>
      </c>
      <c r="CA16" s="1060">
        <f t="shared" si="6"/>
        <v>1330</v>
      </c>
      <c r="CB16" s="1060">
        <f t="shared" si="6"/>
        <v>132.432432432432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9</v>
      </c>
      <c r="N17" s="964">
        <v>5</v>
      </c>
      <c r="O17" s="964">
        <v>3</v>
      </c>
      <c r="P17" s="964">
        <v>8</v>
      </c>
      <c r="Q17" s="991"/>
      <c r="R17" s="1000">
        <v>14</v>
      </c>
      <c r="S17" s="993">
        <v>22</v>
      </c>
      <c r="T17" s="993">
        <v>12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>
        <v>1</v>
      </c>
      <c r="AF17" s="964">
        <v>1</v>
      </c>
      <c r="AG17" s="964"/>
      <c r="AH17" s="964">
        <v>1</v>
      </c>
      <c r="AI17" s="991"/>
      <c r="AJ17" s="566">
        <v>1</v>
      </c>
      <c r="AK17" s="964">
        <v>2</v>
      </c>
      <c r="AL17" s="964">
        <v>2</v>
      </c>
      <c r="AM17" s="964">
        <v>1</v>
      </c>
      <c r="AN17" s="964">
        <v>2</v>
      </c>
      <c r="AO17" s="991"/>
      <c r="AP17" s="568">
        <v>3</v>
      </c>
      <c r="AQ17" s="773">
        <v>11</v>
      </c>
      <c r="AR17" s="773">
        <v>5</v>
      </c>
      <c r="AS17" s="773">
        <v>5</v>
      </c>
      <c r="AT17" s="773">
        <v>2</v>
      </c>
      <c r="AU17" s="995"/>
      <c r="AV17" s="568">
        <v>9</v>
      </c>
      <c r="AW17" s="773">
        <v>19</v>
      </c>
      <c r="AX17" s="773">
        <v>9</v>
      </c>
      <c r="AY17" s="773">
        <v>5</v>
      </c>
      <c r="AZ17" s="773">
        <v>2</v>
      </c>
      <c r="BA17" s="995"/>
      <c r="BB17" s="568">
        <v>0.31</v>
      </c>
      <c r="BC17" s="773">
        <v>1.32</v>
      </c>
      <c r="BD17" s="773">
        <v>0.6</v>
      </c>
      <c r="BE17" s="773">
        <v>0.32</v>
      </c>
      <c r="BF17" s="773">
        <v>0.74</v>
      </c>
      <c r="BG17" s="995"/>
      <c r="BH17" s="586">
        <f t="shared" si="0"/>
        <v>21</v>
      </c>
      <c r="BI17" s="1046">
        <f t="shared" si="1"/>
        <v>31</v>
      </c>
      <c r="BJ17" s="1046">
        <f t="shared" si="2"/>
        <v>17</v>
      </c>
      <c r="BK17" s="1046">
        <f t="shared" si="3"/>
        <v>21</v>
      </c>
      <c r="BL17" s="1046">
        <f t="shared" si="4"/>
        <v>13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31</v>
      </c>
      <c r="BV17" s="1061">
        <f t="shared" si="5"/>
        <v>17</v>
      </c>
      <c r="BW17" s="1061">
        <f t="shared" si="5"/>
        <v>21</v>
      </c>
      <c r="BX17" s="1061">
        <f t="shared" si="5"/>
        <v>13</v>
      </c>
      <c r="BY17" s="995"/>
      <c r="BZ17" s="832">
        <f t="shared" si="8"/>
        <v>474.193548387097</v>
      </c>
      <c r="CA17" s="833">
        <f t="shared" si="6"/>
        <v>164.393939393939</v>
      </c>
      <c r="CB17" s="833">
        <f t="shared" si="6"/>
        <v>198.333333333333</v>
      </c>
      <c r="CC17" s="833">
        <f t="shared" si="6"/>
        <v>459.375</v>
      </c>
      <c r="CD17" s="833">
        <f t="shared" si="6"/>
        <v>122.972972972973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5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10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0.29</v>
      </c>
      <c r="BC18" s="788">
        <v>0.12</v>
      </c>
      <c r="BD18" s="788">
        <v>0.12</v>
      </c>
      <c r="BE18" s="788">
        <v>0.54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15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15</v>
      </c>
      <c r="BX18" s="1070">
        <f t="shared" si="5"/>
        <v>23</v>
      </c>
      <c r="BY18" s="1010"/>
      <c r="BZ18" s="844">
        <f t="shared" si="8"/>
        <v>555.172413793103</v>
      </c>
      <c r="CA18" s="845">
        <f t="shared" si="6"/>
        <v>1458.33333333333</v>
      </c>
      <c r="CB18" s="845">
        <f t="shared" si="6"/>
        <v>1108.33333333333</v>
      </c>
      <c r="CC18" s="845">
        <f t="shared" si="6"/>
        <v>194.444444444444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/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1</v>
      </c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0.47</v>
      </c>
      <c r="BE20" s="1042">
        <v>0.07</v>
      </c>
      <c r="BF20" s="1042">
        <v>0.12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4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4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700</v>
      </c>
      <c r="CA20" s="1071">
        <f t="shared" si="8"/>
        <v>4900</v>
      </c>
      <c r="CB20" s="1071">
        <f t="shared" si="8"/>
        <v>59.5744680851064</v>
      </c>
      <c r="CC20" s="1071">
        <f t="shared" si="8"/>
        <v>400</v>
      </c>
      <c r="CD20" s="1071">
        <f t="shared" si="8"/>
        <v>816.666666666667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</v>
      </c>
      <c r="BD21" s="1037">
        <v>0.08</v>
      </c>
      <c r="BE21" s="1037">
        <v>0.05</v>
      </c>
      <c r="BF21" s="1037">
        <v>0.12</v>
      </c>
      <c r="BG21" s="999"/>
      <c r="BH21" s="802">
        <f t="shared" si="0"/>
        <v>5</v>
      </c>
      <c r="BI21" s="803">
        <f t="shared" si="1"/>
        <v>12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420</v>
      </c>
      <c r="CB21" s="1069">
        <f t="shared" si="8"/>
        <v>1137.5</v>
      </c>
      <c r="CC21" s="1069">
        <f t="shared" si="8"/>
        <v>1960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/>
      <c r="AE22" s="704"/>
      <c r="AF22" s="704"/>
      <c r="AG22" s="704"/>
      <c r="AH22" s="704">
        <v>1</v>
      </c>
      <c r="AI22" s="987"/>
      <c r="AJ22" s="703"/>
      <c r="AK22" s="704">
        <v>1</v>
      </c>
      <c r="AL22" s="704">
        <v>1</v>
      </c>
      <c r="AM22" s="704">
        <v>1</v>
      </c>
      <c r="AN22" s="704">
        <v>2</v>
      </c>
      <c r="AO22" s="987"/>
      <c r="AP22" s="1031">
        <v>2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8</v>
      </c>
      <c r="BA22" s="990"/>
      <c r="BB22" s="1031">
        <v>0.12</v>
      </c>
      <c r="BC22" s="1032">
        <v>0.22</v>
      </c>
      <c r="BD22" s="1032">
        <v>0.29</v>
      </c>
      <c r="BE22" s="1032">
        <v>0.19</v>
      </c>
      <c r="BF22" s="1032">
        <v>0.66</v>
      </c>
      <c r="BG22" s="990"/>
      <c r="BH22" s="798">
        <f t="shared" si="0"/>
        <v>13</v>
      </c>
      <c r="BI22" s="799">
        <f t="shared" si="1"/>
        <v>11</v>
      </c>
      <c r="BJ22" s="799">
        <f t="shared" si="2"/>
        <v>11</v>
      </c>
      <c r="BK22" s="799">
        <f t="shared" si="3"/>
        <v>4</v>
      </c>
      <c r="BL22" s="799">
        <f t="shared" si="4"/>
        <v>10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13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10</v>
      </c>
      <c r="BY22" s="990"/>
      <c r="BZ22" s="1059">
        <f t="shared" si="8"/>
        <v>758.333333333333</v>
      </c>
      <c r="CA22" s="1060">
        <f t="shared" si="8"/>
        <v>350</v>
      </c>
      <c r="CB22" s="1060">
        <f t="shared" si="8"/>
        <v>265.51724137931</v>
      </c>
      <c r="CC22" s="1060">
        <f t="shared" si="8"/>
        <v>147.368421052632</v>
      </c>
      <c r="CD22" s="1060">
        <f t="shared" si="8"/>
        <v>106.060606060606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>
        <v>1</v>
      </c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11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0.91</v>
      </c>
      <c r="BG23" s="999"/>
      <c r="BH23" s="598">
        <f t="shared" si="0"/>
        <v>20</v>
      </c>
      <c r="BI23" s="1048">
        <f t="shared" si="1"/>
        <v>20</v>
      </c>
      <c r="BJ23" s="1048">
        <f t="shared" si="2"/>
        <v>20</v>
      </c>
      <c r="BK23" s="1048">
        <f t="shared" si="3"/>
        <v>20</v>
      </c>
      <c r="BL23" s="1048">
        <f t="shared" si="4"/>
        <v>20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153.846153846154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/>
      <c r="AV24" s="1031">
        <v>5</v>
      </c>
      <c r="AW24" s="1032">
        <v>5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0.15</v>
      </c>
      <c r="BC24" s="1032">
        <v>0.18</v>
      </c>
      <c r="BD24" s="1032">
        <v>0.27</v>
      </c>
      <c r="BE24" s="1032">
        <v>0.02</v>
      </c>
      <c r="BF24" s="1032">
        <v>0.25</v>
      </c>
      <c r="BG24" s="1035">
        <v>0.08</v>
      </c>
      <c r="BH24" s="1049">
        <f t="shared" si="0"/>
        <v>16</v>
      </c>
      <c r="BI24" s="799">
        <f t="shared" si="1"/>
        <v>12</v>
      </c>
      <c r="BJ24" s="799">
        <f t="shared" si="2"/>
        <v>13</v>
      </c>
      <c r="BK24" s="799">
        <f t="shared" si="3"/>
        <v>8</v>
      </c>
      <c r="BL24" s="799">
        <f t="shared" si="4"/>
        <v>16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746.666666666667</v>
      </c>
      <c r="CA24" s="1060">
        <f t="shared" si="8"/>
        <v>466.666666666667</v>
      </c>
      <c r="CB24" s="1060">
        <f t="shared" si="8"/>
        <v>337.037037037037</v>
      </c>
      <c r="CC24" s="1060">
        <f t="shared" si="8"/>
        <v>2800</v>
      </c>
      <c r="CD24" s="1060">
        <f t="shared" si="8"/>
        <v>448</v>
      </c>
      <c r="CE24" s="1079">
        <f t="shared" si="8"/>
        <v>875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6</v>
      </c>
      <c r="M25" s="964">
        <v>7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16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>
        <v>1</v>
      </c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3</v>
      </c>
      <c r="AN25" s="964"/>
      <c r="AO25" s="1015">
        <v>1</v>
      </c>
      <c r="AP25" s="1033">
        <v>8</v>
      </c>
      <c r="AQ25" s="1042">
        <v>13</v>
      </c>
      <c r="AR25" s="1042">
        <v>10</v>
      </c>
      <c r="AS25" s="1042">
        <v>12</v>
      </c>
      <c r="AT25" s="1042">
        <v>7</v>
      </c>
      <c r="AU25" s="1043">
        <v>9</v>
      </c>
      <c r="AV25" s="1033">
        <v>18</v>
      </c>
      <c r="AW25" s="1042">
        <v>20</v>
      </c>
      <c r="AX25" s="1042">
        <v>19</v>
      </c>
      <c r="AY25" s="1042">
        <v>20</v>
      </c>
      <c r="AZ25" s="1042">
        <v>21</v>
      </c>
      <c r="BA25" s="1043">
        <v>19</v>
      </c>
      <c r="BB25" s="1033">
        <v>0.85</v>
      </c>
      <c r="BC25" s="1042">
        <v>1.06</v>
      </c>
      <c r="BD25" s="1042">
        <v>0.65</v>
      </c>
      <c r="BE25" s="1042">
        <v>0.94</v>
      </c>
      <c r="BF25" s="1042">
        <v>0.57</v>
      </c>
      <c r="BG25" s="1043">
        <v>0.68</v>
      </c>
      <c r="BH25" s="800">
        <f t="shared" si="0"/>
        <v>18</v>
      </c>
      <c r="BI25" s="801">
        <f t="shared" si="1"/>
        <v>27</v>
      </c>
      <c r="BJ25" s="801">
        <f t="shared" si="2"/>
        <v>30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19</v>
      </c>
      <c r="BN25" s="1016"/>
      <c r="BO25" s="1017"/>
      <c r="BP25" s="1017"/>
      <c r="BQ25" s="1017"/>
      <c r="BR25" s="1017"/>
      <c r="BS25" s="1018"/>
      <c r="BT25" s="815">
        <f t="shared" si="7"/>
        <v>18</v>
      </c>
      <c r="BU25" s="816">
        <f t="shared" si="7"/>
        <v>27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148.235294117647</v>
      </c>
      <c r="CA25" s="1071">
        <f t="shared" si="8"/>
        <v>178.301886792453</v>
      </c>
      <c r="CB25" s="1071">
        <f t="shared" si="8"/>
        <v>323.076923076923</v>
      </c>
      <c r="CC25" s="1071">
        <f t="shared" si="8"/>
        <v>171.276595744681</v>
      </c>
      <c r="CD25" s="1071">
        <f t="shared" si="8"/>
        <v>368.421052631579</v>
      </c>
      <c r="CE25" s="1082">
        <f t="shared" si="8"/>
        <v>195.588235294118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/>
      <c r="AQ26" s="1042"/>
      <c r="AR26" s="1042">
        <v>2</v>
      </c>
      <c r="AS26" s="1042">
        <v>1</v>
      </c>
      <c r="AT26" s="1042">
        <v>1</v>
      </c>
      <c r="AU26" s="1043"/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0.05</v>
      </c>
      <c r="BC26" s="1042">
        <v>0.03</v>
      </c>
      <c r="BD26" s="1042">
        <v>0.26</v>
      </c>
      <c r="BE26" s="1042">
        <v>0.07</v>
      </c>
      <c r="BF26" s="1042">
        <v>0.15</v>
      </c>
      <c r="BG26" s="1043">
        <v>0.05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1260</v>
      </c>
      <c r="CA26" s="1071">
        <f t="shared" si="8"/>
        <v>1866.66666666667</v>
      </c>
      <c r="CB26" s="1071">
        <f t="shared" si="8"/>
        <v>242.307692307692</v>
      </c>
      <c r="CC26" s="1071">
        <f t="shared" si="8"/>
        <v>1100</v>
      </c>
      <c r="CD26" s="1071">
        <f t="shared" si="8"/>
        <v>466.666666666667</v>
      </c>
      <c r="CE26" s="1082">
        <f t="shared" si="8"/>
        <v>2100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3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12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3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4</v>
      </c>
      <c r="AY27" s="1037"/>
      <c r="AZ27" s="1037">
        <v>3</v>
      </c>
      <c r="BA27" s="1038">
        <v>4</v>
      </c>
      <c r="BB27" s="1036">
        <v>0.07</v>
      </c>
      <c r="BC27" s="1037">
        <v>0.24</v>
      </c>
      <c r="BD27" s="1037">
        <v>0.24</v>
      </c>
      <c r="BE27" s="1037"/>
      <c r="BF27" s="1037">
        <v>0.05</v>
      </c>
      <c r="BG27" s="1038">
        <v>0.17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204.166666666667</v>
      </c>
      <c r="CB27" s="1069">
        <f t="shared" si="8"/>
        <v>437.5</v>
      </c>
      <c r="CC27" s="1069" t="str">
        <f t="shared" si="8"/>
        <v>-</v>
      </c>
      <c r="CD27" s="1069">
        <f t="shared" si="8"/>
        <v>1960</v>
      </c>
      <c r="CE27" s="1080">
        <f t="shared" si="8"/>
        <v>741.176470588235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/>
      <c r="AS28" s="1045"/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0.03</v>
      </c>
      <c r="BE28" s="1045">
        <v>0.02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1400</v>
      </c>
      <c r="CA28" s="1075">
        <f t="shared" si="8"/>
        <v>1000</v>
      </c>
      <c r="CB28" s="1075">
        <f t="shared" si="8"/>
        <v>2566.66666666667</v>
      </c>
      <c r="CC28" s="1075">
        <f t="shared" si="8"/>
        <v>4200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7</v>
      </c>
      <c r="N29" s="704">
        <v>9</v>
      </c>
      <c r="O29" s="704">
        <v>7</v>
      </c>
      <c r="P29" s="704">
        <v>7</v>
      </c>
      <c r="Q29" s="987"/>
      <c r="R29" s="1013"/>
      <c r="S29" s="1014">
        <v>4</v>
      </c>
      <c r="T29" s="1014">
        <v>31</v>
      </c>
      <c r="U29" s="1014">
        <v>20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>
        <v>2</v>
      </c>
      <c r="AG29" s="704">
        <v>2</v>
      </c>
      <c r="AH29" s="704">
        <v>1</v>
      </c>
      <c r="AI29" s="987"/>
      <c r="AJ29" s="703"/>
      <c r="AK29" s="704">
        <v>3</v>
      </c>
      <c r="AL29" s="704">
        <v>7</v>
      </c>
      <c r="AM29" s="704">
        <v>3</v>
      </c>
      <c r="AN29" s="704">
        <v>2</v>
      </c>
      <c r="AO29" s="987"/>
      <c r="AP29" s="1031">
        <v>5</v>
      </c>
      <c r="AQ29" s="1032">
        <v>6</v>
      </c>
      <c r="AR29" s="1032">
        <v>21</v>
      </c>
      <c r="AS29" s="1032">
        <v>8</v>
      </c>
      <c r="AT29" s="1032">
        <v>12</v>
      </c>
      <c r="AU29" s="990"/>
      <c r="AV29" s="1031">
        <v>7</v>
      </c>
      <c r="AW29" s="1032">
        <v>10</v>
      </c>
      <c r="AX29" s="1032">
        <v>32</v>
      </c>
      <c r="AY29" s="1032">
        <v>32</v>
      </c>
      <c r="AZ29" s="1032">
        <v>21</v>
      </c>
      <c r="BA29" s="990"/>
      <c r="BB29" s="1031">
        <v>0.28</v>
      </c>
      <c r="BC29" s="1032">
        <v>0.88</v>
      </c>
      <c r="BD29" s="1032">
        <v>2.72</v>
      </c>
      <c r="BE29" s="1032">
        <v>1.29</v>
      </c>
      <c r="BF29" s="1032">
        <v>1.04</v>
      </c>
      <c r="BG29" s="990"/>
      <c r="BH29" s="1049">
        <f t="shared" si="13"/>
        <v>15</v>
      </c>
      <c r="BI29" s="799">
        <f t="shared" si="13"/>
        <v>11</v>
      </c>
      <c r="BJ29" s="799">
        <f t="shared" si="13"/>
        <v>40</v>
      </c>
      <c r="BK29" s="799">
        <f t="shared" si="13"/>
        <v>27</v>
      </c>
      <c r="BL29" s="799">
        <f>IF($A$1="补货",P29+V29+AB29,P29)</f>
        <v>22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15</v>
      </c>
      <c r="BU29" s="814">
        <f t="shared" si="7"/>
        <v>11</v>
      </c>
      <c r="BV29" s="814">
        <f t="shared" si="7"/>
        <v>40</v>
      </c>
      <c r="BW29" s="814">
        <f t="shared" si="7"/>
        <v>27</v>
      </c>
      <c r="BX29" s="814">
        <f t="shared" si="7"/>
        <v>22</v>
      </c>
      <c r="BY29" s="990"/>
      <c r="BZ29" s="1059">
        <f t="shared" si="8"/>
        <v>375</v>
      </c>
      <c r="CA29" s="1060">
        <f t="shared" si="8"/>
        <v>87.5</v>
      </c>
      <c r="CB29" s="1060">
        <f t="shared" si="8"/>
        <v>102.941176470588</v>
      </c>
      <c r="CC29" s="1060">
        <f t="shared" si="8"/>
        <v>146.511627906977</v>
      </c>
      <c r="CD29" s="1060">
        <f t="shared" si="8"/>
        <v>148.076923076923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3</v>
      </c>
      <c r="O30" s="710">
        <v>3</v>
      </c>
      <c r="P30" s="710">
        <v>5</v>
      </c>
      <c r="Q30" s="996"/>
      <c r="R30" s="1019">
        <v>14</v>
      </c>
      <c r="S30" s="1020">
        <v>3</v>
      </c>
      <c r="T30" s="1020"/>
      <c r="U30" s="1020">
        <v>15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/>
      <c r="AE30" s="710"/>
      <c r="AF30" s="710">
        <v>1</v>
      </c>
      <c r="AG30" s="710">
        <v>2</v>
      </c>
      <c r="AH30" s="710"/>
      <c r="AI30" s="996"/>
      <c r="AJ30" s="709"/>
      <c r="AK30" s="710">
        <v>2</v>
      </c>
      <c r="AL30" s="710">
        <v>2</v>
      </c>
      <c r="AM30" s="710">
        <v>2</v>
      </c>
      <c r="AN30" s="710">
        <v>2</v>
      </c>
      <c r="AO30" s="996"/>
      <c r="AP30" s="1036">
        <v>1</v>
      </c>
      <c r="AQ30" s="1037">
        <v>6</v>
      </c>
      <c r="AR30" s="1037">
        <v>6</v>
      </c>
      <c r="AS30" s="1037">
        <v>5</v>
      </c>
      <c r="AT30" s="1037">
        <v>12</v>
      </c>
      <c r="AU30" s="999"/>
      <c r="AV30" s="1036">
        <v>3</v>
      </c>
      <c r="AW30" s="1037">
        <v>8</v>
      </c>
      <c r="AX30" s="1037">
        <v>11</v>
      </c>
      <c r="AY30" s="1037">
        <v>23</v>
      </c>
      <c r="AZ30" s="1037">
        <v>17</v>
      </c>
      <c r="BA30" s="999"/>
      <c r="BB30" s="1036">
        <v>0.08</v>
      </c>
      <c r="BC30" s="1037">
        <v>0.47</v>
      </c>
      <c r="BD30" s="1037">
        <v>0.67</v>
      </c>
      <c r="BE30" s="1037">
        <v>0.97</v>
      </c>
      <c r="BF30" s="1037">
        <v>0.82</v>
      </c>
      <c r="BG30" s="999"/>
      <c r="BH30" s="802">
        <f t="shared" si="13"/>
        <v>18</v>
      </c>
      <c r="BI30" s="803">
        <f t="shared" si="13"/>
        <v>15</v>
      </c>
      <c r="BJ30" s="803">
        <f t="shared" si="13"/>
        <v>13</v>
      </c>
      <c r="BK30" s="803">
        <f t="shared" si="13"/>
        <v>18</v>
      </c>
      <c r="BL30" s="803">
        <f>IF($A$1="补货",P30+V30+AB30,P30)</f>
        <v>20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15</v>
      </c>
      <c r="BV30" s="818">
        <f t="shared" si="7"/>
        <v>13</v>
      </c>
      <c r="BW30" s="818">
        <f t="shared" si="7"/>
        <v>18</v>
      </c>
      <c r="BX30" s="818">
        <f t="shared" si="7"/>
        <v>20</v>
      </c>
      <c r="BY30" s="999"/>
      <c r="BZ30" s="1068">
        <f t="shared" si="8"/>
        <v>1575</v>
      </c>
      <c r="CA30" s="1069">
        <f t="shared" si="8"/>
        <v>223.404255319149</v>
      </c>
      <c r="CB30" s="1069">
        <f t="shared" si="8"/>
        <v>135.820895522388</v>
      </c>
      <c r="CC30" s="1069">
        <f t="shared" si="8"/>
        <v>129.896907216495</v>
      </c>
      <c r="CD30" s="1069">
        <f t="shared" si="8"/>
        <v>170.731707317073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6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0.48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5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72.9166666666667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1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>
        <v>1</v>
      </c>
      <c r="AE36" s="978"/>
      <c r="AF36" s="978"/>
      <c r="AG36" s="978"/>
      <c r="AH36" s="978"/>
      <c r="AI36" s="1026"/>
      <c r="AJ36" s="977">
        <v>1</v>
      </c>
      <c r="AK36" s="978"/>
      <c r="AL36" s="978"/>
      <c r="AM36" s="978"/>
      <c r="AN36" s="979"/>
      <c r="AO36" s="1021"/>
      <c r="AP36" s="1044">
        <v>1</v>
      </c>
      <c r="AQ36" s="1045"/>
      <c r="AR36" s="1045"/>
      <c r="AS36" s="1045"/>
      <c r="AT36" s="1024"/>
      <c r="AU36" s="1025"/>
      <c r="AV36" s="1044">
        <v>1</v>
      </c>
      <c r="AW36" s="1045"/>
      <c r="AX36" s="1045"/>
      <c r="AY36" s="1045"/>
      <c r="AZ36" s="1024"/>
      <c r="BA36" s="1025"/>
      <c r="BB36" s="1044">
        <v>0.27</v>
      </c>
      <c r="BC36" s="1045"/>
      <c r="BD36" s="1045"/>
      <c r="BE36" s="1045"/>
      <c r="BF36" s="1045"/>
      <c r="BG36" s="1053"/>
      <c r="BH36" s="1051">
        <f>IF($A$1="补货",L36+R36+X36,L36)</f>
        <v>9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9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>
        <f t="shared" ref="BZ36:CE36" si="25">IF(BB36&lt;&gt;0,BT36/BB36*7,"-")</f>
        <v>233.333333333333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10</v>
      </c>
      <c r="M16" s="108">
        <f t="shared" si="0"/>
        <v>107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10</v>
      </c>
      <c r="M18" s="104">
        <f t="shared" si="0"/>
        <v>107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1</v>
      </c>
      <c r="M44" s="120">
        <f t="shared" si="0"/>
        <v>10.2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1486</v>
      </c>
      <c r="E118" s="167"/>
      <c r="F118" s="95" t="s">
        <v>16</v>
      </c>
      <c r="G118" s="67" t="s">
        <v>1487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1488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484</v>
      </c>
      <c r="D135" s="60" t="s">
        <v>1490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2</v>
      </c>
      <c r="M176" s="100">
        <f t="shared" si="6"/>
        <v>25.4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478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482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2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72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80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2</v>
      </c>
      <c r="G15" s="860">
        <f>'在庫（雨衣）'!BO15</f>
        <v>2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152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1600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1</v>
      </c>
      <c r="BI12" s="775">
        <v>1</v>
      </c>
      <c r="BJ12" s="776"/>
      <c r="BK12" s="777"/>
      <c r="BL12" s="777"/>
      <c r="BM12" s="777"/>
      <c r="BN12" s="777">
        <v>0.05</v>
      </c>
      <c r="BO12" s="794">
        <v>0.02</v>
      </c>
      <c r="BP12" s="775">
        <v>0.02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2800</v>
      </c>
      <c r="CR12" s="835">
        <f t="shared" ref="CR12:CR18" si="20">IF(BP12&lt;&gt;0,CK12/BP12*7,"-")</f>
        <v>2100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0.02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2800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2</v>
      </c>
      <c r="BG15" s="777">
        <v>1</v>
      </c>
      <c r="BH15" s="794"/>
      <c r="BI15" s="775"/>
      <c r="BJ15" s="776"/>
      <c r="BK15" s="777">
        <v>0.03</v>
      </c>
      <c r="BL15" s="777"/>
      <c r="BM15" s="777">
        <v>0.03</v>
      </c>
      <c r="BN15" s="777">
        <v>0.02</v>
      </c>
      <c r="BO15" s="794"/>
      <c r="BP15" s="775"/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1166.66666666667</v>
      </c>
      <c r="CP15" s="833">
        <f t="shared" si="19"/>
        <v>3150</v>
      </c>
      <c r="CQ15" s="834" t="str">
        <f t="shared" si="7"/>
        <v>-</v>
      </c>
      <c r="CR15" s="835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2</v>
      </c>
      <c r="BG17" s="792">
        <v>1</v>
      </c>
      <c r="BH17" s="797"/>
      <c r="BI17" s="790">
        <v>2</v>
      </c>
      <c r="BJ17" s="791"/>
      <c r="BK17" s="792">
        <v>0.05</v>
      </c>
      <c r="BL17" s="792"/>
      <c r="BM17" s="792">
        <v>0.07</v>
      </c>
      <c r="BN17" s="792">
        <v>0.02</v>
      </c>
      <c r="BO17" s="797"/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 t="str">
        <f t="shared" si="17"/>
        <v>-</v>
      </c>
      <c r="CO17" s="845">
        <f t="shared" si="18"/>
        <v>500</v>
      </c>
      <c r="CP17" s="845">
        <f t="shared" si="19"/>
        <v>3850</v>
      </c>
      <c r="CQ17" s="846" t="str">
        <f t="shared" si="7"/>
        <v>-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>
        <v>1</v>
      </c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>
        <v>0.02</v>
      </c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>
        <f t="shared" si="19"/>
        <v>3150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6</v>
      </c>
      <c r="J3" s="564">
        <v>9</v>
      </c>
      <c r="K3" s="564"/>
      <c r="L3" s="563">
        <v>2</v>
      </c>
      <c r="M3" s="563">
        <v>6</v>
      </c>
      <c r="N3" s="565">
        <v>11</v>
      </c>
      <c r="O3" s="565">
        <v>11</v>
      </c>
      <c r="P3" s="565">
        <v>1.28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82.03125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12</v>
      </c>
      <c r="J4" s="567">
        <v>14</v>
      </c>
      <c r="K4" s="567">
        <v>70</v>
      </c>
      <c r="L4" s="566">
        <v>4</v>
      </c>
      <c r="M4" s="566">
        <v>25</v>
      </c>
      <c r="N4" s="568">
        <v>45</v>
      </c>
      <c r="O4" s="568">
        <v>55</v>
      </c>
      <c r="P4" s="568">
        <v>5.83</v>
      </c>
      <c r="Q4" s="586">
        <f t="shared" si="0"/>
        <v>96</v>
      </c>
      <c r="R4" s="567">
        <v>6</v>
      </c>
      <c r="S4" s="587">
        <f>Q4+R4</f>
        <v>102</v>
      </c>
      <c r="T4" s="588">
        <f>IF(P4&lt;&gt;0,S4/P4*7,"-")</f>
        <v>122.469982847341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3</v>
      </c>
      <c r="J6" s="567"/>
      <c r="K6" s="567"/>
      <c r="L6" s="566">
        <v>1</v>
      </c>
      <c r="M6" s="566">
        <v>1</v>
      </c>
      <c r="N6" s="568">
        <v>1</v>
      </c>
      <c r="O6" s="568">
        <v>1</v>
      </c>
      <c r="P6" s="568">
        <v>0.27</v>
      </c>
      <c r="Q6" s="586">
        <f t="shared" si="0"/>
        <v>3</v>
      </c>
      <c r="R6" s="567"/>
      <c r="S6" s="587">
        <f t="shared" si="1"/>
        <v>3</v>
      </c>
      <c r="T6" s="588">
        <f t="shared" si="2"/>
        <v>77.7777777777778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16</v>
      </c>
      <c r="K7" s="567"/>
      <c r="L7" s="566">
        <v>1</v>
      </c>
      <c r="M7" s="566">
        <v>1</v>
      </c>
      <c r="N7" s="568">
        <v>2</v>
      </c>
      <c r="O7" s="568">
        <v>4</v>
      </c>
      <c r="P7" s="568">
        <v>0.35</v>
      </c>
      <c r="Q7" s="586">
        <f t="shared" si="0"/>
        <v>19</v>
      </c>
      <c r="R7" s="567"/>
      <c r="S7" s="587">
        <f t="shared" si="1"/>
        <v>19</v>
      </c>
      <c r="T7" s="588">
        <f t="shared" si="2"/>
        <v>380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13</v>
      </c>
      <c r="R8" s="567"/>
      <c r="S8" s="587">
        <f t="shared" si="1"/>
        <v>13</v>
      </c>
      <c r="T8" s="588">
        <f t="shared" si="2"/>
        <v>413.636363636364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5</v>
      </c>
      <c r="P9" s="568">
        <v>0.15</v>
      </c>
      <c r="Q9" s="586">
        <f t="shared" si="0"/>
        <v>18</v>
      </c>
      <c r="R9" s="567"/>
      <c r="S9" s="587">
        <f t="shared" si="1"/>
        <v>18</v>
      </c>
      <c r="T9" s="588">
        <f t="shared" si="2"/>
        <v>840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816.666666666667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2</v>
      </c>
      <c r="P11" s="571">
        <v>0.1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1960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14</v>
      </c>
      <c r="R12" s="593"/>
      <c r="S12" s="594">
        <f t="shared" si="1"/>
        <v>14</v>
      </c>
      <c r="T12" s="595">
        <f t="shared" si="2"/>
        <v>426.086956521739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1633.33333333333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2</v>
      </c>
      <c r="P16" s="568">
        <v>0.07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600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900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1800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/>
      <c r="N20" s="579">
        <v>2</v>
      </c>
      <c r="O20" s="579">
        <v>5</v>
      </c>
      <c r="P20" s="579">
        <v>0.15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373.333333333333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2</v>
      </c>
      <c r="J21" s="581">
        <v>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0.74</v>
      </c>
      <c r="Q21" s="596">
        <f t="shared" si="0"/>
        <v>4</v>
      </c>
      <c r="R21" s="581">
        <v>2</v>
      </c>
      <c r="S21" s="596">
        <f t="shared" si="1"/>
        <v>6</v>
      </c>
      <c r="T21" s="597">
        <f t="shared" si="2"/>
        <v>56.7567567567568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227.5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4</v>
      </c>
      <c r="J23" s="567">
        <v>19</v>
      </c>
      <c r="K23" s="567">
        <v>10</v>
      </c>
      <c r="L23" s="566">
        <v>2</v>
      </c>
      <c r="M23" s="566">
        <v>4</v>
      </c>
      <c r="N23" s="568">
        <v>11</v>
      </c>
      <c r="O23" s="568">
        <v>14</v>
      </c>
      <c r="P23" s="568">
        <v>1.53</v>
      </c>
      <c r="Q23" s="586">
        <f t="shared" si="0"/>
        <v>33</v>
      </c>
      <c r="R23" s="567">
        <v>2</v>
      </c>
      <c r="S23" s="587">
        <f t="shared" si="1"/>
        <v>35</v>
      </c>
      <c r="T23" s="588">
        <f t="shared" si="2"/>
        <v>160.130718954248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15</v>
      </c>
      <c r="K24" s="567"/>
      <c r="L24" s="566">
        <v>1</v>
      </c>
      <c r="M24" s="566">
        <v>4</v>
      </c>
      <c r="N24" s="568">
        <v>10</v>
      </c>
      <c r="O24" s="568">
        <v>12</v>
      </c>
      <c r="P24" s="568">
        <v>0.97</v>
      </c>
      <c r="Q24" s="586">
        <f t="shared" si="0"/>
        <v>21</v>
      </c>
      <c r="R24" s="567"/>
      <c r="S24" s="587">
        <f t="shared" si="1"/>
        <v>21</v>
      </c>
      <c r="T24" s="588">
        <f t="shared" si="2"/>
        <v>151.546391752577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15</v>
      </c>
      <c r="P25" s="568">
        <v>0.72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252.777777777778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4</v>
      </c>
      <c r="O26" s="568">
        <v>8</v>
      </c>
      <c r="P26" s="568">
        <v>0.4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402.5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1</v>
      </c>
      <c r="N27" s="571">
        <v>2</v>
      </c>
      <c r="O27" s="571">
        <v>8</v>
      </c>
      <c r="P27" s="571">
        <v>0.26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457.692307692308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/>
      <c r="N34" s="571">
        <v>1</v>
      </c>
      <c r="O34" s="571">
        <v>1</v>
      </c>
      <c r="P34" s="572">
        <v>0.05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1120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3</v>
      </c>
      <c r="J40" s="567">
        <v>7</v>
      </c>
      <c r="K40" s="567"/>
      <c r="L40" s="566"/>
      <c r="M40" s="566">
        <v>1</v>
      </c>
      <c r="N40" s="568">
        <v>3</v>
      </c>
      <c r="O40" s="568">
        <v>5</v>
      </c>
      <c r="P40" s="568">
        <v>0.25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280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11</v>
      </c>
      <c r="R44" s="567"/>
      <c r="S44" s="587">
        <f t="shared" ref="S44:S51" si="4">Q44+R44</f>
        <v>11</v>
      </c>
      <c r="T44" s="588">
        <f t="shared" ref="T44:T51" si="5">IF(P44&lt;&gt;0,S44/P44*7,"-")</f>
        <v>1100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14</v>
      </c>
      <c r="R45" s="567"/>
      <c r="S45" s="587">
        <f t="shared" si="4"/>
        <v>14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840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1</v>
      </c>
      <c r="J47" s="567">
        <v>9</v>
      </c>
      <c r="K47" s="567"/>
      <c r="L47" s="566">
        <v>1</v>
      </c>
      <c r="M47" s="566">
        <v>2</v>
      </c>
      <c r="N47" s="568">
        <v>3</v>
      </c>
      <c r="O47" s="568">
        <v>5</v>
      </c>
      <c r="P47" s="568">
        <v>0.82</v>
      </c>
      <c r="Q47" s="586">
        <f t="shared" si="3"/>
        <v>10</v>
      </c>
      <c r="R47" s="567">
        <v>2</v>
      </c>
      <c r="S47" s="587">
        <f t="shared" si="4"/>
        <v>12</v>
      </c>
      <c r="T47" s="588">
        <f t="shared" si="5"/>
        <v>102.439024390244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4</v>
      </c>
      <c r="J48" s="570">
        <v>6</v>
      </c>
      <c r="K48" s="570"/>
      <c r="L48" s="569"/>
      <c r="M48" s="569">
        <v>3</v>
      </c>
      <c r="N48" s="571">
        <v>3</v>
      </c>
      <c r="O48" s="571">
        <v>6</v>
      </c>
      <c r="P48" s="571">
        <v>0.41</v>
      </c>
      <c r="Q48" s="589">
        <f t="shared" si="3"/>
        <v>10</v>
      </c>
      <c r="R48" s="570"/>
      <c r="S48" s="590">
        <f t="shared" si="4"/>
        <v>10</v>
      </c>
      <c r="T48" s="591">
        <f t="shared" si="5"/>
        <v>170.731707317073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>
        <v>10</v>
      </c>
      <c r="L49" s="569"/>
      <c r="M49" s="569"/>
      <c r="N49" s="571">
        <v>4</v>
      </c>
      <c r="O49" s="571">
        <v>5</v>
      </c>
      <c r="P49" s="571">
        <v>0.22</v>
      </c>
      <c r="Q49" s="589">
        <f t="shared" si="3"/>
        <v>10</v>
      </c>
      <c r="R49" s="570"/>
      <c r="S49" s="590">
        <f t="shared" si="4"/>
        <v>10</v>
      </c>
      <c r="T49" s="591">
        <f t="shared" si="5"/>
        <v>318.181818181818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5950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10</v>
      </c>
      <c r="R51" s="567"/>
      <c r="S51" s="587">
        <f t="shared" si="4"/>
        <v>10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11</v>
      </c>
      <c r="R52" s="567"/>
      <c r="S52" s="587">
        <f t="shared" ref="S52:S57" si="6">Q52+R52</f>
        <v>11</v>
      </c>
      <c r="T52" s="588">
        <f t="shared" ref="T52:T57" si="7">IF(P52&lt;&gt;0,S52/P52*7,"-")</f>
        <v>452.941176470588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3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6</v>
      </c>
      <c r="R53" s="567"/>
      <c r="S53" s="587">
        <f t="shared" si="6"/>
        <v>6</v>
      </c>
      <c r="T53" s="588">
        <f t="shared" si="7"/>
        <v>113.513513513514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4</v>
      </c>
      <c r="P54" s="568">
        <v>0.13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1076.92307692308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376.923076923077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4</v>
      </c>
      <c r="J56" s="570">
        <v>11</v>
      </c>
      <c r="K56" s="570"/>
      <c r="L56" s="569"/>
      <c r="M56" s="569">
        <v>3</v>
      </c>
      <c r="N56" s="571">
        <v>4</v>
      </c>
      <c r="O56" s="571">
        <v>5</v>
      </c>
      <c r="P56" s="571">
        <v>0.43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244.186046511628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/>
      <c r="N57" s="571">
        <v>2</v>
      </c>
      <c r="O57" s="571">
        <v>2</v>
      </c>
      <c r="P57" s="571">
        <v>0.1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280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1225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23</v>
      </c>
      <c r="R62" s="567"/>
      <c r="S62" s="587">
        <f t="shared" si="8"/>
        <v>23</v>
      </c>
      <c r="T62" s="588" t="str">
        <f t="shared" si="9"/>
        <v>-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175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/>
      <c r="M64" s="569">
        <v>1</v>
      </c>
      <c r="N64" s="571">
        <v>5</v>
      </c>
      <c r="O64" s="571">
        <v>6</v>
      </c>
      <c r="P64" s="571">
        <v>0.34</v>
      </c>
      <c r="Q64" s="589">
        <f t="shared" si="3"/>
        <v>7</v>
      </c>
      <c r="R64" s="570"/>
      <c r="S64" s="590">
        <f t="shared" si="8"/>
        <v>7</v>
      </c>
      <c r="T64" s="591">
        <f t="shared" si="9"/>
        <v>144.117647058824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2450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2</v>
      </c>
      <c r="P72" s="568">
        <v>0.1</v>
      </c>
      <c r="Q72" s="586">
        <f t="shared" si="10"/>
        <v>13</v>
      </c>
      <c r="R72" s="567"/>
      <c r="S72" s="587">
        <f t="shared" si="11"/>
        <v>13</v>
      </c>
      <c r="T72" s="588">
        <f t="shared" si="12"/>
        <v>910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10</v>
      </c>
      <c r="R73" s="578"/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5</v>
      </c>
      <c r="P79" s="568">
        <v>0.11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700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11</v>
      </c>
      <c r="P80" s="579">
        <v>0.88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6</v>
      </c>
      <c r="J4" s="537">
        <v>29.5</v>
      </c>
      <c r="K4" s="538">
        <f>I4*J4</f>
        <v>177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2</v>
      </c>
      <c r="J21" s="534">
        <v>38</v>
      </c>
      <c r="K21" s="535">
        <f t="shared" ref="K21:K47" si="2">I21*J21</f>
        <v>76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2</v>
      </c>
      <c r="J23" s="537">
        <v>38</v>
      </c>
      <c r="K23" s="538">
        <f t="shared" si="2"/>
        <v>76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2</v>
      </c>
      <c r="J47" s="537">
        <v>36</v>
      </c>
      <c r="K47" s="538">
        <f t="shared" si="2"/>
        <v>72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12</v>
      </c>
      <c r="J81" s="550"/>
      <c r="K81" s="550">
        <f>SUM(K3:K80)</f>
        <v>401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18200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5</v>
      </c>
      <c r="R5" s="438">
        <v>8</v>
      </c>
      <c r="S5" s="438">
        <v>9</v>
      </c>
      <c r="T5" s="438">
        <v>0.77</v>
      </c>
      <c r="U5" s="452">
        <f t="shared" si="0"/>
        <v>23</v>
      </c>
      <c r="V5" s="82"/>
      <c r="W5" s="452">
        <f t="shared" si="1"/>
        <v>23</v>
      </c>
      <c r="X5" s="453">
        <f t="shared" si="2"/>
        <v>209.090909090909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4</v>
      </c>
      <c r="M6" s="437"/>
      <c r="N6" s="62">
        <v>6</v>
      </c>
      <c r="O6" s="62"/>
      <c r="P6" s="438">
        <v>1</v>
      </c>
      <c r="Q6" s="438">
        <v>3</v>
      </c>
      <c r="R6" s="438">
        <v>7</v>
      </c>
      <c r="S6" s="438">
        <v>11</v>
      </c>
      <c r="T6" s="438">
        <v>0.78</v>
      </c>
      <c r="U6" s="452">
        <f t="shared" si="0"/>
        <v>10</v>
      </c>
      <c r="V6" s="82"/>
      <c r="W6" s="452">
        <f t="shared" si="1"/>
        <v>10</v>
      </c>
      <c r="X6" s="453">
        <f t="shared" si="2"/>
        <v>89.7435897435897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5</v>
      </c>
      <c r="O7" s="65"/>
      <c r="P7" s="440">
        <v>3</v>
      </c>
      <c r="Q7" s="440">
        <v>4</v>
      </c>
      <c r="R7" s="440">
        <v>8</v>
      </c>
      <c r="S7" s="440">
        <v>12</v>
      </c>
      <c r="T7" s="440">
        <v>1.2</v>
      </c>
      <c r="U7" s="454">
        <f t="shared" si="0"/>
        <v>11</v>
      </c>
      <c r="V7" s="84"/>
      <c r="W7" s="455">
        <f t="shared" si="1"/>
        <v>11</v>
      </c>
      <c r="X7" s="456">
        <f t="shared" si="2"/>
        <v>64.1666666666667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650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3</v>
      </c>
      <c r="S11" s="440">
        <v>5</v>
      </c>
      <c r="T11" s="440">
        <v>0.25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420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5</v>
      </c>
      <c r="M14" s="437"/>
      <c r="N14" s="62">
        <v>10</v>
      </c>
      <c r="O14" s="62"/>
      <c r="P14" s="438"/>
      <c r="Q14" s="438">
        <v>5</v>
      </c>
      <c r="R14" s="438">
        <v>7</v>
      </c>
      <c r="S14" s="438">
        <v>9</v>
      </c>
      <c r="T14" s="438">
        <v>0.74</v>
      </c>
      <c r="U14" s="452">
        <f t="shared" si="0"/>
        <v>15</v>
      </c>
      <c r="V14" s="82"/>
      <c r="W14" s="452">
        <f t="shared" si="1"/>
        <v>15</v>
      </c>
      <c r="X14" s="453">
        <f t="shared" si="2"/>
        <v>141.891891891892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8</v>
      </c>
      <c r="M15" s="439"/>
      <c r="N15" s="65">
        <v>12</v>
      </c>
      <c r="O15" s="65"/>
      <c r="P15" s="440">
        <v>3</v>
      </c>
      <c r="Q15" s="440">
        <v>10</v>
      </c>
      <c r="R15" s="440">
        <v>13</v>
      </c>
      <c r="S15" s="440">
        <v>14</v>
      </c>
      <c r="T15" s="440">
        <v>2.17</v>
      </c>
      <c r="U15" s="454">
        <f t="shared" si="0"/>
        <v>20</v>
      </c>
      <c r="V15" s="84"/>
      <c r="W15" s="455">
        <f t="shared" si="1"/>
        <v>20</v>
      </c>
      <c r="X15" s="456">
        <f t="shared" si="2"/>
        <v>64.5161290322581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>
        <v>100</v>
      </c>
      <c r="O16" s="67">
        <v>100</v>
      </c>
      <c r="P16" s="442"/>
      <c r="Q16" s="442">
        <v>6</v>
      </c>
      <c r="R16" s="442">
        <v>24</v>
      </c>
      <c r="S16" s="442">
        <v>39</v>
      </c>
      <c r="T16" s="442">
        <v>1.87</v>
      </c>
      <c r="U16" s="457">
        <f t="shared" si="0"/>
        <v>200</v>
      </c>
      <c r="V16" s="68">
        <v>10</v>
      </c>
      <c r="W16" s="458">
        <f t="shared" si="1"/>
        <v>210</v>
      </c>
      <c r="X16" s="459">
        <f t="shared" si="2"/>
        <v>786.096256684492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/>
      <c r="M17" s="437"/>
      <c r="N17" s="62">
        <v>100</v>
      </c>
      <c r="O17" s="62">
        <v>100</v>
      </c>
      <c r="P17" s="438"/>
      <c r="Q17" s="438">
        <v>16</v>
      </c>
      <c r="R17" s="438">
        <v>35</v>
      </c>
      <c r="S17" s="438">
        <v>54</v>
      </c>
      <c r="T17" s="438">
        <v>3.18</v>
      </c>
      <c r="U17" s="452">
        <f t="shared" si="0"/>
        <v>200</v>
      </c>
      <c r="V17" s="82">
        <v>15</v>
      </c>
      <c r="W17" s="452">
        <f t="shared" si="1"/>
        <v>215</v>
      </c>
      <c r="X17" s="453">
        <f t="shared" si="2"/>
        <v>473.270440251572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12</v>
      </c>
      <c r="M18" s="439"/>
      <c r="N18" s="65">
        <v>238</v>
      </c>
      <c r="O18" s="65"/>
      <c r="P18" s="440">
        <v>5</v>
      </c>
      <c r="Q18" s="440">
        <v>18</v>
      </c>
      <c r="R18" s="440">
        <v>41</v>
      </c>
      <c r="S18" s="440">
        <v>53</v>
      </c>
      <c r="T18" s="440">
        <v>4.27</v>
      </c>
      <c r="U18" s="454">
        <f t="shared" si="0"/>
        <v>250</v>
      </c>
      <c r="V18" s="84">
        <v>10</v>
      </c>
      <c r="W18" s="455">
        <f t="shared" si="1"/>
        <v>260</v>
      </c>
      <c r="X18" s="456">
        <f t="shared" si="2"/>
        <v>426.229508196721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1</v>
      </c>
      <c r="N22" s="81">
        <v>7</v>
      </c>
      <c r="O22" s="81"/>
      <c r="P22" s="440"/>
      <c r="Q22" s="440">
        <v>2</v>
      </c>
      <c r="R22" s="440">
        <v>2</v>
      </c>
      <c r="S22" s="440">
        <v>2</v>
      </c>
      <c r="T22" s="440">
        <v>0.24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204.166666666667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8400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>
        <v>70</v>
      </c>
      <c r="P24" s="438"/>
      <c r="Q24" s="438">
        <v>5</v>
      </c>
      <c r="R24" s="438">
        <v>13</v>
      </c>
      <c r="S24" s="438">
        <v>23</v>
      </c>
      <c r="T24" s="438">
        <v>1.16</v>
      </c>
      <c r="U24" s="452">
        <f t="shared" si="0"/>
        <v>240</v>
      </c>
      <c r="V24" s="82"/>
      <c r="W24" s="452">
        <f t="shared" si="3"/>
        <v>240</v>
      </c>
      <c r="X24" s="453">
        <f t="shared" si="4"/>
        <v>1448.27586206897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10</v>
      </c>
      <c r="M25" s="439"/>
      <c r="N25" s="65">
        <v>130</v>
      </c>
      <c r="O25" s="65">
        <v>70</v>
      </c>
      <c r="P25" s="440">
        <v>2</v>
      </c>
      <c r="Q25" s="440">
        <v>8</v>
      </c>
      <c r="R25" s="440">
        <v>18</v>
      </c>
      <c r="S25" s="440">
        <v>31</v>
      </c>
      <c r="T25" s="440">
        <v>1.97</v>
      </c>
      <c r="U25" s="454">
        <f t="shared" si="0"/>
        <v>210</v>
      </c>
      <c r="V25" s="84"/>
      <c r="W25" s="455">
        <f t="shared" si="3"/>
        <v>210</v>
      </c>
      <c r="X25" s="456">
        <f t="shared" si="4"/>
        <v>746.192893401015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/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9</v>
      </c>
      <c r="O28" s="79"/>
      <c r="P28" s="447"/>
      <c r="Q28" s="447">
        <v>3</v>
      </c>
      <c r="R28" s="447">
        <v>5</v>
      </c>
      <c r="S28" s="447">
        <v>7</v>
      </c>
      <c r="T28" s="444">
        <v>0.49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185.714285714286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2</v>
      </c>
      <c r="M29" s="439"/>
      <c r="N29" s="65">
        <v>2</v>
      </c>
      <c r="O29" s="65"/>
      <c r="P29" s="448">
        <v>1</v>
      </c>
      <c r="Q29" s="448">
        <v>2</v>
      </c>
      <c r="R29" s="448">
        <v>4</v>
      </c>
      <c r="S29" s="448">
        <v>4</v>
      </c>
      <c r="T29" s="440">
        <v>0.49</v>
      </c>
      <c r="U29" s="84">
        <f t="shared" si="0"/>
        <v>4</v>
      </c>
      <c r="V29" s="84"/>
      <c r="W29" s="468">
        <f t="shared" si="3"/>
        <v>4</v>
      </c>
      <c r="X29" s="456">
        <f t="shared" si="4"/>
        <v>57.1428571428571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2800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204.166666666667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350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5</v>
      </c>
      <c r="M33" s="439"/>
      <c r="N33" s="65">
        <v>1</v>
      </c>
      <c r="O33" s="65"/>
      <c r="P33" s="448"/>
      <c r="Q33" s="448">
        <v>3</v>
      </c>
      <c r="R33" s="448">
        <v>10</v>
      </c>
      <c r="S33" s="448">
        <v>11</v>
      </c>
      <c r="T33" s="440">
        <v>0.73</v>
      </c>
      <c r="U33" s="84">
        <f t="shared" si="0"/>
        <v>6</v>
      </c>
      <c r="V33" s="84"/>
      <c r="W33" s="468">
        <f t="shared" si="3"/>
        <v>6</v>
      </c>
      <c r="X33" s="456">
        <f t="shared" si="4"/>
        <v>57.5342465753425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5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7</v>
      </c>
      <c r="V35" s="82"/>
      <c r="W35" s="463">
        <f t="shared" si="3"/>
        <v>7</v>
      </c>
      <c r="X35" s="453">
        <f t="shared" si="4"/>
        <v>111.363636363636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6</v>
      </c>
      <c r="V36" s="82"/>
      <c r="W36" s="463">
        <f t="shared" si="3"/>
        <v>6</v>
      </c>
      <c r="X36" s="453">
        <f t="shared" si="4"/>
        <v>420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/>
      <c r="R39" s="438">
        <v>2</v>
      </c>
      <c r="S39" s="438">
        <v>2</v>
      </c>
      <c r="T39" s="438">
        <v>0.1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980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2</v>
      </c>
      <c r="N40" s="65">
        <v>3</v>
      </c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175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2</v>
      </c>
      <c r="R42" s="446">
        <v>3</v>
      </c>
      <c r="S42" s="446">
        <v>3</v>
      </c>
      <c r="T42" s="438">
        <v>0.29</v>
      </c>
      <c r="U42" s="82">
        <f t="shared" si="0"/>
        <v>6</v>
      </c>
      <c r="V42" s="82"/>
      <c r="W42" s="463">
        <f t="shared" si="3"/>
        <v>6</v>
      </c>
      <c r="X42" s="453">
        <f t="shared" si="4"/>
        <v>144.827586206897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3</v>
      </c>
      <c r="V43" s="82"/>
      <c r="W43" s="463">
        <f t="shared" si="3"/>
        <v>3</v>
      </c>
      <c r="X43" s="453">
        <f t="shared" si="4"/>
        <v>150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1</v>
      </c>
      <c r="M44" s="439"/>
      <c r="N44" s="65">
        <v>4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0.39</v>
      </c>
      <c r="U44" s="84">
        <f t="shared" si="0"/>
        <v>5</v>
      </c>
      <c r="V44" s="84">
        <v>1</v>
      </c>
      <c r="W44" s="468">
        <f t="shared" si="3"/>
        <v>6</v>
      </c>
      <c r="X44" s="456">
        <f t="shared" si="4"/>
        <v>107.692307692308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8</v>
      </c>
      <c r="V45" s="68"/>
      <c r="W45" s="461">
        <f t="shared" si="3"/>
        <v>8</v>
      </c>
      <c r="X45" s="459">
        <f t="shared" si="4"/>
        <v>254.545454545455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4</v>
      </c>
      <c r="M46" s="437"/>
      <c r="N46" s="62">
        <v>18</v>
      </c>
      <c r="O46" s="62"/>
      <c r="P46" s="446"/>
      <c r="Q46" s="446">
        <v>4</v>
      </c>
      <c r="R46" s="446">
        <v>7</v>
      </c>
      <c r="S46" s="446">
        <v>8</v>
      </c>
      <c r="T46" s="438">
        <v>0.65</v>
      </c>
      <c r="U46" s="82">
        <f t="shared" si="0"/>
        <v>22</v>
      </c>
      <c r="V46" s="82"/>
      <c r="W46" s="463">
        <f t="shared" si="3"/>
        <v>22</v>
      </c>
      <c r="X46" s="453">
        <f t="shared" si="4"/>
        <v>236.923076923077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4</v>
      </c>
      <c r="T47" s="444">
        <v>0.06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2</v>
      </c>
      <c r="R49" s="445">
        <v>2</v>
      </c>
      <c r="S49" s="445">
        <v>2</v>
      </c>
      <c r="T49" s="442">
        <v>0.24</v>
      </c>
      <c r="U49" s="68">
        <f t="shared" si="0"/>
        <v>6</v>
      </c>
      <c r="V49" s="68"/>
      <c r="W49" s="461">
        <f t="shared" si="3"/>
        <v>6</v>
      </c>
      <c r="X49" s="459">
        <f t="shared" si="4"/>
        <v>175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4</v>
      </c>
      <c r="M50" s="437"/>
      <c r="N50" s="62">
        <v>8</v>
      </c>
      <c r="O50" s="62"/>
      <c r="P50" s="446"/>
      <c r="Q50" s="446">
        <v>5</v>
      </c>
      <c r="R50" s="446">
        <v>6</v>
      </c>
      <c r="S50" s="446">
        <v>7</v>
      </c>
      <c r="T50" s="438">
        <v>0.67</v>
      </c>
      <c r="U50" s="82">
        <f t="shared" si="0"/>
        <v>12</v>
      </c>
      <c r="V50" s="82"/>
      <c r="W50" s="463">
        <f t="shared" si="3"/>
        <v>12</v>
      </c>
      <c r="X50" s="453">
        <f t="shared" si="4"/>
        <v>125.373134328358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3</v>
      </c>
      <c r="M51" s="443"/>
      <c r="N51" s="79">
        <v>4</v>
      </c>
      <c r="O51" s="79"/>
      <c r="P51" s="447"/>
      <c r="Q51" s="447">
        <v>4</v>
      </c>
      <c r="R51" s="447">
        <v>4</v>
      </c>
      <c r="S51" s="447">
        <v>6</v>
      </c>
      <c r="T51" s="444">
        <v>0.51</v>
      </c>
      <c r="U51" s="82">
        <f t="shared" si="0"/>
        <v>7</v>
      </c>
      <c r="V51" s="82"/>
      <c r="W51" s="463">
        <f t="shared" si="3"/>
        <v>7</v>
      </c>
      <c r="X51" s="453">
        <f t="shared" si="4"/>
        <v>96.078431372549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800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2</v>
      </c>
      <c r="N60" s="65">
        <v>12</v>
      </c>
      <c r="O60" s="65"/>
      <c r="P60" s="440">
        <v>1</v>
      </c>
      <c r="Q60" s="440">
        <v>1</v>
      </c>
      <c r="R60" s="440">
        <v>1</v>
      </c>
      <c r="S60" s="440">
        <v>1</v>
      </c>
      <c r="T60" s="440">
        <v>0.27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311.111111111111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9</v>
      </c>
      <c r="V65" s="82"/>
      <c r="W65" s="62">
        <f t="shared" si="5"/>
        <v>9</v>
      </c>
      <c r="X65" s="453">
        <f t="shared" si="6"/>
        <v>787.5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>
        <v>1</v>
      </c>
      <c r="M68" s="437"/>
      <c r="N68" s="62">
        <v>28</v>
      </c>
      <c r="O68" s="62"/>
      <c r="P68" s="446"/>
      <c r="Q68" s="446"/>
      <c r="R68" s="446">
        <v>1</v>
      </c>
      <c r="S68" s="446">
        <v>3</v>
      </c>
      <c r="T68" s="438">
        <v>0.08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2537.5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8</v>
      </c>
      <c r="V69" s="84"/>
      <c r="W69" s="65">
        <f t="shared" si="5"/>
        <v>8</v>
      </c>
      <c r="X69" s="456">
        <f t="shared" si="6"/>
        <v>466.666666666667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0.34</v>
      </c>
      <c r="U71" s="452">
        <f t="shared" si="11"/>
        <v>24</v>
      </c>
      <c r="V71" s="82"/>
      <c r="W71" s="452">
        <f t="shared" si="5"/>
        <v>24</v>
      </c>
      <c r="X71" s="453">
        <f t="shared" si="6"/>
        <v>494.117647058823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5</v>
      </c>
      <c r="M72" s="437"/>
      <c r="N72" s="62">
        <v>7</v>
      </c>
      <c r="O72" s="62"/>
      <c r="P72" s="438">
        <v>1</v>
      </c>
      <c r="Q72" s="438">
        <v>5</v>
      </c>
      <c r="R72" s="438">
        <v>6</v>
      </c>
      <c r="S72" s="438">
        <v>9</v>
      </c>
      <c r="T72" s="438">
        <v>1.2</v>
      </c>
      <c r="U72" s="452">
        <f t="shared" si="11"/>
        <v>12</v>
      </c>
      <c r="V72" s="82"/>
      <c r="W72" s="452">
        <f t="shared" si="5"/>
        <v>12</v>
      </c>
      <c r="X72" s="453">
        <f t="shared" si="6"/>
        <v>70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15</v>
      </c>
      <c r="O73" s="62"/>
      <c r="P73" s="438">
        <v>2</v>
      </c>
      <c r="Q73" s="438">
        <v>4</v>
      </c>
      <c r="R73" s="438">
        <v>9</v>
      </c>
      <c r="S73" s="438">
        <v>11</v>
      </c>
      <c r="T73" s="438">
        <v>1.07</v>
      </c>
      <c r="U73" s="452">
        <f t="shared" si="11"/>
        <v>19</v>
      </c>
      <c r="V73" s="82"/>
      <c r="W73" s="452">
        <f t="shared" si="5"/>
        <v>19</v>
      </c>
      <c r="X73" s="453">
        <f t="shared" si="6"/>
        <v>124.299065420561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12</v>
      </c>
      <c r="O74" s="65"/>
      <c r="P74" s="440">
        <v>1</v>
      </c>
      <c r="Q74" s="440">
        <v>5</v>
      </c>
      <c r="R74" s="440">
        <v>7</v>
      </c>
      <c r="S74" s="440">
        <v>9</v>
      </c>
      <c r="T74" s="440">
        <v>0.89</v>
      </c>
      <c r="U74" s="454">
        <f t="shared" si="11"/>
        <v>16</v>
      </c>
      <c r="V74" s="84"/>
      <c r="W74" s="455">
        <f t="shared" si="5"/>
        <v>16</v>
      </c>
      <c r="X74" s="456">
        <f t="shared" si="6"/>
        <v>125.842696629213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/>
      <c r="T77" s="483"/>
      <c r="U77" s="82">
        <f t="shared" si="11"/>
        <v>8</v>
      </c>
      <c r="V77" s="82"/>
      <c r="W77" s="463">
        <f t="shared" si="5"/>
        <v>8</v>
      </c>
      <c r="X77" s="453" t="str">
        <f t="shared" si="6"/>
        <v>-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4</v>
      </c>
      <c r="M78" s="439"/>
      <c r="N78" s="65">
        <v>5</v>
      </c>
      <c r="O78" s="65"/>
      <c r="P78" s="476">
        <v>1</v>
      </c>
      <c r="Q78" s="476">
        <v>1</v>
      </c>
      <c r="R78" s="476">
        <v>3</v>
      </c>
      <c r="S78" s="476">
        <v>3</v>
      </c>
      <c r="T78" s="485">
        <v>0.37</v>
      </c>
      <c r="U78" s="84">
        <f t="shared" si="11"/>
        <v>9</v>
      </c>
      <c r="V78" s="84"/>
      <c r="W78" s="468">
        <f t="shared" si="5"/>
        <v>9</v>
      </c>
      <c r="X78" s="456">
        <f t="shared" si="6"/>
        <v>170.27027027027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1100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1820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2</v>
      </c>
      <c r="S84" s="482">
        <v>4</v>
      </c>
      <c r="T84" s="482">
        <v>0.27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233.333333333333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2</v>
      </c>
      <c r="R88" s="482">
        <v>8</v>
      </c>
      <c r="S88" s="482">
        <v>14</v>
      </c>
      <c r="T88" s="482">
        <v>0.64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962.5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3</v>
      </c>
      <c r="M89" s="439"/>
      <c r="N89" s="65">
        <v>118</v>
      </c>
      <c r="O89" s="65"/>
      <c r="P89" s="485"/>
      <c r="Q89" s="485">
        <v>1</v>
      </c>
      <c r="R89" s="485">
        <v>5</v>
      </c>
      <c r="S89" s="485">
        <v>10</v>
      </c>
      <c r="T89" s="485">
        <v>0.4</v>
      </c>
      <c r="U89" s="454">
        <f t="shared" si="11"/>
        <v>121</v>
      </c>
      <c r="V89" s="84"/>
      <c r="W89" s="455">
        <f t="shared" si="13"/>
        <v>121</v>
      </c>
      <c r="X89" s="456">
        <f t="shared" si="12"/>
        <v>2117.5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/>
      <c r="R94" s="446">
        <v>1</v>
      </c>
      <c r="S94" s="446">
        <v>2</v>
      </c>
      <c r="T94" s="438">
        <v>0.07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300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2</v>
      </c>
      <c r="N96" s="65">
        <v>15</v>
      </c>
      <c r="O96" s="65"/>
      <c r="P96" s="448"/>
      <c r="Q96" s="448">
        <v>1</v>
      </c>
      <c r="R96" s="448">
        <v>3</v>
      </c>
      <c r="S96" s="448">
        <v>3</v>
      </c>
      <c r="T96" s="440">
        <v>0.22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477.272727272727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2333.33333333333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4</v>
      </c>
      <c r="V104" s="82"/>
      <c r="W104" s="452">
        <f t="shared" si="14"/>
        <v>4</v>
      </c>
      <c r="X104" s="453" t="str">
        <f t="shared" si="15"/>
        <v>-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1866.66666666667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466.666666666667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1</v>
      </c>
      <c r="N117" s="65">
        <v>12</v>
      </c>
      <c r="O117" s="65"/>
      <c r="P117" s="448">
        <v>1</v>
      </c>
      <c r="Q117" s="448">
        <v>1</v>
      </c>
      <c r="R117" s="448">
        <v>1</v>
      </c>
      <c r="S117" s="448">
        <v>1</v>
      </c>
      <c r="T117" s="440">
        <v>0.27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311.111111111111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641.666666666667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2</v>
      </c>
      <c r="M124" s="437"/>
      <c r="N124" s="62">
        <v>8</v>
      </c>
      <c r="O124" s="62"/>
      <c r="P124" s="446"/>
      <c r="Q124" s="446">
        <v>2</v>
      </c>
      <c r="R124" s="446">
        <v>2</v>
      </c>
      <c r="S124" s="446">
        <v>2</v>
      </c>
      <c r="T124" s="438">
        <v>0.24</v>
      </c>
      <c r="U124" s="82">
        <f>IF($A$1="补货",L124+N124+O124,L124)</f>
        <v>10</v>
      </c>
      <c r="V124" s="82"/>
      <c r="W124" s="62">
        <f t="shared" si="14"/>
        <v>10</v>
      </c>
      <c r="X124" s="453">
        <f t="shared" si="15"/>
        <v>291.666666666667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247.058823529412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486.95652173913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>
        <v>1</v>
      </c>
      <c r="Q131" s="438">
        <v>2</v>
      </c>
      <c r="R131" s="438">
        <v>2</v>
      </c>
      <c r="S131" s="438">
        <v>4</v>
      </c>
      <c r="T131" s="438">
        <v>0.42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216.666666666667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5</v>
      </c>
      <c r="S132" s="440">
        <v>7</v>
      </c>
      <c r="T132" s="440">
        <v>0.42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250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>
        <v>2</v>
      </c>
      <c r="N140" s="65"/>
      <c r="O140" s="65"/>
      <c r="P140" s="440"/>
      <c r="Q140" s="440">
        <v>4</v>
      </c>
      <c r="R140" s="440">
        <v>4</v>
      </c>
      <c r="S140" s="440">
        <v>6</v>
      </c>
      <c r="T140" s="440">
        <v>0.51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/>
      <c r="R143" s="438">
        <v>2</v>
      </c>
      <c r="S143" s="438">
        <v>2</v>
      </c>
      <c r="T143" s="438">
        <v>0.1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140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1680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758.333333333333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/>
      <c r="M158" s="437"/>
      <c r="N158" s="62">
        <v>11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0.41</v>
      </c>
      <c r="U158" s="452">
        <f t="shared" si="16"/>
        <v>11</v>
      </c>
      <c r="V158" s="82">
        <v>2</v>
      </c>
      <c r="W158" s="452">
        <f t="shared" si="19"/>
        <v>13</v>
      </c>
      <c r="X158" s="453">
        <f t="shared" si="20"/>
        <v>221.951219512195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/>
      <c r="R165" s="442">
        <v>1</v>
      </c>
      <c r="S165" s="442">
        <v>1</v>
      </c>
      <c r="T165" s="442">
        <v>0.05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1540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758.333333333333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700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4</v>
      </c>
      <c r="M187" s="495"/>
      <c r="N187" s="275">
        <v>4</v>
      </c>
      <c r="O187" s="275"/>
      <c r="P187" s="496">
        <v>1</v>
      </c>
      <c r="Q187" s="496">
        <v>2</v>
      </c>
      <c r="R187" s="496">
        <v>10</v>
      </c>
      <c r="S187" s="496">
        <v>20</v>
      </c>
      <c r="T187" s="497">
        <v>0.95</v>
      </c>
      <c r="U187" s="498">
        <f t="shared" si="21"/>
        <v>8</v>
      </c>
      <c r="V187" s="498"/>
      <c r="W187" s="500">
        <f t="shared" si="19"/>
        <v>8</v>
      </c>
      <c r="X187" s="499">
        <f t="shared" si="20"/>
        <v>58.9473684210526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4</v>
      </c>
      <c r="M188" s="495"/>
      <c r="N188" s="275">
        <v>5</v>
      </c>
      <c r="O188" s="275"/>
      <c r="P188" s="496"/>
      <c r="Q188" s="496">
        <v>4</v>
      </c>
      <c r="R188" s="496">
        <v>10</v>
      </c>
      <c r="S188" s="496">
        <v>14</v>
      </c>
      <c r="T188" s="497">
        <v>0.85</v>
      </c>
      <c r="U188" s="498">
        <f t="shared" si="21"/>
        <v>9</v>
      </c>
      <c r="V188" s="498"/>
      <c r="W188" s="500">
        <f t="shared" si="19"/>
        <v>9</v>
      </c>
      <c r="X188" s="499">
        <f t="shared" si="20"/>
        <v>74.1176470588235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/>
      <c r="R189" s="496">
        <v>3</v>
      </c>
      <c r="S189" s="496">
        <v>3</v>
      </c>
      <c r="T189" s="497">
        <v>0.15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10</v>
      </c>
      <c r="M16" s="108">
        <f t="shared" si="0"/>
        <v>107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10</v>
      </c>
      <c r="M18" s="104">
        <f t="shared" si="0"/>
        <v>107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1</v>
      </c>
      <c r="M44" s="120">
        <f t="shared" si="0"/>
        <v>10.2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2</v>
      </c>
      <c r="M158" s="100">
        <f t="shared" si="9"/>
        <v>25.4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38</v>
      </c>
      <c r="M190" s="283">
        <f>SUM(M4:M189)</f>
        <v>410.1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D99" workbookViewId="0">
      <selection activeCell="S134" sqref="S134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805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478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482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154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8050</v>
      </c>
      <c r="V4" s="46" t="s">
        <v>523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831</v>
      </c>
      <c r="D6" s="8" t="s">
        <v>832</v>
      </c>
      <c r="E6" s="8" t="s">
        <v>24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4</v>
      </c>
      <c r="K7" s="33">
        <v>13</v>
      </c>
      <c r="L7" s="33"/>
      <c r="M7" s="33">
        <v>1</v>
      </c>
      <c r="N7" s="33">
        <v>4</v>
      </c>
      <c r="O7" s="33">
        <v>4</v>
      </c>
      <c r="P7" s="33">
        <v>6</v>
      </c>
      <c r="Q7" s="43">
        <v>0.66</v>
      </c>
      <c r="R7" s="44">
        <f>IF($A$1="补货",IF(V7="FBA",I7,0)+K7+L7,IF(V7="FBA",I7,J7))</f>
        <v>4</v>
      </c>
      <c r="S7" s="45"/>
      <c r="T7" s="45">
        <f t="shared" si="0"/>
        <v>4</v>
      </c>
      <c r="U7" s="33">
        <f t="shared" si="1"/>
        <v>42.4242424242424</v>
      </c>
      <c r="V7" s="46" t="s">
        <v>523</v>
      </c>
    </row>
    <row r="8" customHeight="1" spans="2:22">
      <c r="B8" s="6"/>
      <c r="C8" s="7" t="s">
        <v>838</v>
      </c>
      <c r="D8" s="8" t="s">
        <v>839</v>
      </c>
      <c r="E8" s="8" t="s">
        <v>154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845</v>
      </c>
      <c r="D10" s="291" t="s">
        <v>846</v>
      </c>
      <c r="E10" s="291" t="s">
        <v>24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27</v>
      </c>
      <c r="S11" s="346"/>
      <c r="T11" s="346">
        <f t="shared" si="0"/>
        <v>27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17</v>
      </c>
      <c r="K12" s="33"/>
      <c r="L12" s="33"/>
      <c r="M12" s="33">
        <v>1</v>
      </c>
      <c r="N12" s="33">
        <v>1</v>
      </c>
      <c r="O12" s="33">
        <v>1</v>
      </c>
      <c r="P12" s="33">
        <v>1</v>
      </c>
      <c r="Q12" s="43">
        <v>0.27</v>
      </c>
      <c r="R12" s="44">
        <f>IF($A$1="补货",IF(V12="FBA",I12,0)+K12+L12,IF(V12="FBA",I12,J12))</f>
        <v>17</v>
      </c>
      <c r="S12" s="45"/>
      <c r="T12" s="45">
        <f t="shared" si="0"/>
        <v>17</v>
      </c>
      <c r="U12" s="33">
        <f t="shared" si="1"/>
        <v>440.740740740741</v>
      </c>
      <c r="V12" s="46" t="s">
        <v>523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7</v>
      </c>
      <c r="S13" s="45"/>
      <c r="T13" s="45">
        <f t="shared" si="0"/>
        <v>7</v>
      </c>
      <c r="U13" s="33">
        <f t="shared" si="1"/>
        <v>119.512195121951</v>
      </c>
      <c r="V13" s="46" t="s">
        <v>523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7233.33333333333</v>
      </c>
      <c r="V14" s="46" t="s">
        <v>523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20</v>
      </c>
      <c r="S15" s="45"/>
      <c r="T15" s="45">
        <f t="shared" si="0"/>
        <v>20</v>
      </c>
      <c r="U15" s="33">
        <f t="shared" si="1"/>
        <v>518.518518518518</v>
      </c>
      <c r="V15" s="46" t="s">
        <v>523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23</v>
      </c>
      <c r="S16" s="50"/>
      <c r="T16" s="50">
        <f t="shared" si="0"/>
        <v>23</v>
      </c>
      <c r="U16" s="39">
        <f t="shared" si="1"/>
        <v>947.058823529412</v>
      </c>
      <c r="V16" s="51" t="s">
        <v>523</v>
      </c>
    </row>
    <row r="17" customHeight="1" spans="2:22">
      <c r="B17" s="293"/>
      <c r="C17" s="294" t="s">
        <v>872</v>
      </c>
      <c r="D17" s="295" t="s">
        <v>873</v>
      </c>
      <c r="E17" s="295" t="s">
        <v>146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875</v>
      </c>
      <c r="D18" s="8" t="s">
        <v>876</v>
      </c>
      <c r="E18" s="8" t="s">
        <v>146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878</v>
      </c>
      <c r="D19" s="302" t="s">
        <v>879</v>
      </c>
      <c r="E19" s="302" t="s">
        <v>146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34</v>
      </c>
      <c r="K20" s="332"/>
      <c r="L20" s="332"/>
      <c r="M20" s="332">
        <v>1</v>
      </c>
      <c r="N20" s="332">
        <v>1</v>
      </c>
      <c r="O20" s="332">
        <v>1</v>
      </c>
      <c r="P20" s="332">
        <v>4</v>
      </c>
      <c r="Q20" s="349">
        <v>0.67</v>
      </c>
      <c r="R20" s="350">
        <f>IF($A$1="补货",IF(V20="FBA",I20,0)+K20+L20,IF(V20="FBA",I20,J20))</f>
        <v>34</v>
      </c>
      <c r="S20" s="351"/>
      <c r="T20" s="351">
        <f t="shared" si="0"/>
        <v>34</v>
      </c>
      <c r="U20" s="332">
        <f t="shared" si="1"/>
        <v>355.223880597015</v>
      </c>
      <c r="V20" s="352" t="s">
        <v>523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21</v>
      </c>
      <c r="K21" s="335"/>
      <c r="L21" s="335"/>
      <c r="M21" s="335">
        <v>2</v>
      </c>
      <c r="N21" s="335">
        <v>2</v>
      </c>
      <c r="O21" s="335">
        <v>5</v>
      </c>
      <c r="P21" s="335">
        <v>5</v>
      </c>
      <c r="Q21" s="353">
        <v>0.69</v>
      </c>
      <c r="R21" s="354">
        <f>IF($A$1="补货",IF(V21="FBA",I21,0)+K21+L21,IF(V21="FBA",I21,J21))</f>
        <v>21</v>
      </c>
      <c r="S21" s="355"/>
      <c r="T21" s="355">
        <f t="shared" si="0"/>
        <v>21</v>
      </c>
      <c r="U21" s="335">
        <f t="shared" si="1"/>
        <v>213.04347826087</v>
      </c>
      <c r="V21" s="356" t="s">
        <v>523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1190</v>
      </c>
      <c r="V23" s="46" t="s">
        <v>523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34</v>
      </c>
      <c r="S24" s="45"/>
      <c r="T24" s="45">
        <f t="shared" si="0"/>
        <v>34</v>
      </c>
      <c r="U24" s="33">
        <f t="shared" si="1"/>
        <v>991.666666666667</v>
      </c>
      <c r="V24" s="46" t="s">
        <v>523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13</v>
      </c>
      <c r="K25" s="39"/>
      <c r="L25" s="39"/>
      <c r="M25" s="39">
        <v>4</v>
      </c>
      <c r="N25" s="39">
        <v>7</v>
      </c>
      <c r="O25" s="39">
        <v>8</v>
      </c>
      <c r="P25" s="39">
        <v>10</v>
      </c>
      <c r="Q25" s="48">
        <v>1.88</v>
      </c>
      <c r="R25" s="348">
        <f>IF($A$1="补货",IF(V25="FBA",I25,0)+K25+L25,IF(V25="FBA",I25,J25))</f>
        <v>13</v>
      </c>
      <c r="S25" s="50"/>
      <c r="T25" s="50">
        <f t="shared" si="0"/>
        <v>13</v>
      </c>
      <c r="U25" s="39">
        <f t="shared" si="1"/>
        <v>48.4042553191489</v>
      </c>
      <c r="V25" s="51" t="s">
        <v>523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106</v>
      </c>
      <c r="K28" s="33"/>
      <c r="L28" s="33"/>
      <c r="M28" s="33">
        <v>2</v>
      </c>
      <c r="N28" s="33">
        <v>4</v>
      </c>
      <c r="O28" s="33">
        <v>6</v>
      </c>
      <c r="P28" s="33">
        <v>9</v>
      </c>
      <c r="Q28" s="43">
        <v>0.93</v>
      </c>
      <c r="R28" s="44">
        <f>IF($A$1="补货",IF(V28="FBA",I28,0)+K28+L28,IF(V28="FBA",I28,J28))</f>
        <v>106</v>
      </c>
      <c r="S28" s="45"/>
      <c r="T28" s="45">
        <f t="shared" si="0"/>
        <v>106</v>
      </c>
      <c r="U28" s="33">
        <f t="shared" si="1"/>
        <v>797.849462365591</v>
      </c>
      <c r="V28" s="46" t="s">
        <v>523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56</v>
      </c>
      <c r="K29" s="33"/>
      <c r="L29" s="33"/>
      <c r="M29" s="33">
        <v>1</v>
      </c>
      <c r="N29" s="33">
        <v>2</v>
      </c>
      <c r="O29" s="33">
        <v>10</v>
      </c>
      <c r="P29" s="33">
        <v>15</v>
      </c>
      <c r="Q29" s="43">
        <v>0.87</v>
      </c>
      <c r="R29" s="44">
        <f>IF($A$1="补货",IF(V29="FBA",I29,0)+K29+L29,IF(V29="FBA",I29,J29))</f>
        <v>56</v>
      </c>
      <c r="S29" s="45"/>
      <c r="T29" s="45">
        <f t="shared" si="0"/>
        <v>56</v>
      </c>
      <c r="U29" s="33">
        <f t="shared" si="1"/>
        <v>450.574712643678</v>
      </c>
      <c r="V29" s="46" t="s">
        <v>523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925</v>
      </c>
      <c r="D31" s="8" t="s">
        <v>926</v>
      </c>
      <c r="E31" s="8" t="s">
        <v>146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932</v>
      </c>
      <c r="D33" s="8" t="s">
        <v>933</v>
      </c>
      <c r="E33" s="8" t="s">
        <v>146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938</v>
      </c>
      <c r="D35" s="8" t="s">
        <v>939</v>
      </c>
      <c r="E35" s="8" t="s">
        <v>146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944</v>
      </c>
      <c r="D37" s="302" t="s">
        <v>945</v>
      </c>
      <c r="E37" s="302" t="s">
        <v>146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947</v>
      </c>
      <c r="D38" s="295" t="s">
        <v>948</v>
      </c>
      <c r="E38" s="295" t="s">
        <v>24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560</v>
      </c>
      <c r="V38" s="347" t="s">
        <v>523</v>
      </c>
    </row>
    <row r="39" customHeight="1" spans="2:22">
      <c r="B39" s="299"/>
      <c r="C39" s="7" t="s">
        <v>950</v>
      </c>
      <c r="D39" s="8" t="s">
        <v>951</v>
      </c>
      <c r="E39" s="8" t="s">
        <v>146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5</v>
      </c>
      <c r="S39" s="45"/>
      <c r="T39" s="45">
        <f t="shared" si="2"/>
        <v>5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953</v>
      </c>
      <c r="D40" s="8" t="s">
        <v>954</v>
      </c>
      <c r="E40" s="8" t="s">
        <v>32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1400</v>
      </c>
      <c r="V40" s="46" t="s">
        <v>523</v>
      </c>
    </row>
    <row r="41" customHeight="1" spans="2:22">
      <c r="B41" s="299"/>
      <c r="C41" s="7" t="s">
        <v>956</v>
      </c>
      <c r="D41" s="8" t="s">
        <v>957</v>
      </c>
      <c r="E41" s="8" t="s">
        <v>24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959</v>
      </c>
      <c r="D42" s="8" t="s">
        <v>960</v>
      </c>
      <c r="E42" s="8" t="s">
        <v>32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969</v>
      </c>
      <c r="D45" s="8" t="s">
        <v>970</v>
      </c>
      <c r="E45" s="8" t="s">
        <v>154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972</v>
      </c>
      <c r="D46" s="8" t="s">
        <v>973</v>
      </c>
      <c r="E46" s="8" t="s">
        <v>24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1400</v>
      </c>
      <c r="V46" s="46" t="s">
        <v>523</v>
      </c>
    </row>
    <row r="47" customHeight="1" spans="2:22">
      <c r="B47" s="299"/>
      <c r="C47" s="7" t="s">
        <v>975</v>
      </c>
      <c r="D47" s="8" t="s">
        <v>976</v>
      </c>
      <c r="E47" s="8" t="s">
        <v>146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2</v>
      </c>
      <c r="S47" s="45"/>
      <c r="T47" s="45">
        <f t="shared" si="2"/>
        <v>2</v>
      </c>
      <c r="U47" s="33">
        <f t="shared" si="3"/>
        <v>100</v>
      </c>
      <c r="V47" s="46" t="s">
        <v>523</v>
      </c>
    </row>
    <row r="48" customHeight="1" spans="2:22">
      <c r="B48" s="299"/>
      <c r="C48" s="7" t="s">
        <v>978</v>
      </c>
      <c r="D48" s="8" t="s">
        <v>979</v>
      </c>
      <c r="E48" s="8" t="s">
        <v>32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2</v>
      </c>
      <c r="S48" s="45"/>
      <c r="T48" s="45">
        <f t="shared" si="2"/>
        <v>2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981</v>
      </c>
      <c r="D49" s="8" t="s">
        <v>982</v>
      </c>
      <c r="E49" s="8" t="s">
        <v>154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984</v>
      </c>
      <c r="D50" s="8" t="s">
        <v>985</v>
      </c>
      <c r="E50" s="8" t="s">
        <v>131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987</v>
      </c>
      <c r="D51" s="8" t="s">
        <v>988</v>
      </c>
      <c r="E51" s="8" t="s">
        <v>24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990</v>
      </c>
      <c r="D52" s="8" t="s">
        <v>991</v>
      </c>
      <c r="E52" s="8" t="s">
        <v>146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993</v>
      </c>
      <c r="D53" s="8" t="s">
        <v>994</v>
      </c>
      <c r="E53" s="8" t="s">
        <v>32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999</v>
      </c>
      <c r="D55" s="295" t="s">
        <v>1000</v>
      </c>
      <c r="E55" s="295" t="s">
        <v>24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1002</v>
      </c>
      <c r="D56" s="8" t="s">
        <v>1003</v>
      </c>
      <c r="E56" s="8" t="s">
        <v>32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1008</v>
      </c>
      <c r="D58" s="8" t="s">
        <v>1009</v>
      </c>
      <c r="E58" s="8" t="s">
        <v>24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1014</v>
      </c>
      <c r="D60" s="320" t="s">
        <v>1015</v>
      </c>
      <c r="E60" s="320" t="s">
        <v>138</v>
      </c>
      <c r="F60" s="321"/>
      <c r="G60" s="322" t="s">
        <v>1016</v>
      </c>
      <c r="H60" s="323">
        <v>999</v>
      </c>
      <c r="I60" s="336">
        <v>40</v>
      </c>
      <c r="J60" s="337"/>
      <c r="K60" s="338">
        <v>157</v>
      </c>
      <c r="L60" s="338"/>
      <c r="M60" s="338">
        <v>1</v>
      </c>
      <c r="N60" s="338">
        <v>2</v>
      </c>
      <c r="O60" s="338">
        <v>4</v>
      </c>
      <c r="P60" s="338">
        <v>5</v>
      </c>
      <c r="Q60" s="357">
        <v>0.51</v>
      </c>
      <c r="R60" s="358">
        <f>IF($A$1="补货",IF(V60="FBA",I60,0)+K60+L60,IF(V60="FBA",I60,J60))</f>
        <v>40</v>
      </c>
      <c r="S60" s="359"/>
      <c r="T60" s="359">
        <f t="shared" si="2"/>
        <v>40</v>
      </c>
      <c r="U60" s="338">
        <f t="shared" si="3"/>
        <v>549.019607843137</v>
      </c>
      <c r="V60" s="360" t="s">
        <v>30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8</v>
      </c>
      <c r="S62" s="45"/>
      <c r="T62" s="45">
        <f t="shared" si="2"/>
        <v>8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6</v>
      </c>
      <c r="S67" s="45"/>
      <c r="T67" s="45">
        <f t="shared" si="2"/>
        <v>6</v>
      </c>
      <c r="U67" s="33">
        <f t="shared" si="3"/>
        <v>350</v>
      </c>
      <c r="V67" s="46" t="s">
        <v>523</v>
      </c>
    </row>
    <row r="68" customHeight="1" spans="2:22">
      <c r="B68" s="299"/>
      <c r="C68" s="7" t="s">
        <v>1043</v>
      </c>
      <c r="D68" s="8" t="s">
        <v>1044</v>
      </c>
      <c r="E68" s="8" t="s">
        <v>146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4700</v>
      </c>
      <c r="V68" s="46" t="s">
        <v>523</v>
      </c>
    </row>
    <row r="69" customHeight="1" spans="2:22">
      <c r="B69" s="299"/>
      <c r="C69" s="7" t="s">
        <v>1046</v>
      </c>
      <c r="D69" s="8" t="s">
        <v>1047</v>
      </c>
      <c r="E69" s="8" t="s">
        <v>32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1</v>
      </c>
      <c r="O69" s="33">
        <v>5</v>
      </c>
      <c r="P69" s="33">
        <v>6</v>
      </c>
      <c r="Q69" s="43">
        <v>0.34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1791.17647058824</v>
      </c>
      <c r="V69" s="46" t="s">
        <v>523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98</v>
      </c>
      <c r="S70" s="45"/>
      <c r="T70" s="45">
        <f t="shared" si="2"/>
        <v>98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/>
      <c r="P71" s="39">
        <v>1</v>
      </c>
      <c r="Q71" s="48">
        <v>0.02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33250</v>
      </c>
      <c r="V71" s="51" t="s">
        <v>523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1063</v>
      </c>
      <c r="D74" s="8" t="s">
        <v>1064</v>
      </c>
      <c r="E74" s="8" t="s">
        <v>32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4340</v>
      </c>
      <c r="V76" s="347" t="s">
        <v>523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1076</v>
      </c>
      <c r="D78" s="8" t="s">
        <v>1077</v>
      </c>
      <c r="E78" s="8" t="s">
        <v>146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94</v>
      </c>
      <c r="K79" s="33"/>
      <c r="L79" s="33"/>
      <c r="M79" s="33">
        <v>1</v>
      </c>
      <c r="N79" s="33">
        <v>1</v>
      </c>
      <c r="O79" s="33">
        <v>1</v>
      </c>
      <c r="P79" s="33">
        <v>1</v>
      </c>
      <c r="Q79" s="43">
        <v>0.27</v>
      </c>
      <c r="R79" s="44">
        <f>IF($A$1="补货",IF(V79="FBA",I79,0)+K79+L79,IF(V79="FBA",I79,J79))</f>
        <v>94</v>
      </c>
      <c r="S79" s="45"/>
      <c r="T79" s="45">
        <f t="shared" si="4"/>
        <v>94</v>
      </c>
      <c r="U79" s="33">
        <f t="shared" si="5"/>
        <v>2437.03703703704</v>
      </c>
      <c r="V79" s="46" t="s">
        <v>523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6</v>
      </c>
      <c r="K80" s="33">
        <v>50</v>
      </c>
      <c r="L80" s="33"/>
      <c r="M80" s="33">
        <v>1</v>
      </c>
      <c r="N80" s="33">
        <v>3</v>
      </c>
      <c r="O80" s="33">
        <v>3</v>
      </c>
      <c r="P80" s="33">
        <v>4</v>
      </c>
      <c r="Q80" s="43">
        <v>0.53</v>
      </c>
      <c r="R80" s="44">
        <f>IF($A$1="补货",IF(V80="FBA",I80,0)+K80+L80,IF(V80="FBA",I80,J80))</f>
        <v>6</v>
      </c>
      <c r="S80" s="45"/>
      <c r="T80" s="45">
        <f t="shared" si="4"/>
        <v>6</v>
      </c>
      <c r="U80" s="33">
        <f t="shared" si="5"/>
        <v>79.2452830188679</v>
      </c>
      <c r="V80" s="46" t="s">
        <v>523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1</v>
      </c>
      <c r="K81" s="33">
        <v>88</v>
      </c>
      <c r="L81" s="33"/>
      <c r="M81" s="33">
        <v>2</v>
      </c>
      <c r="N81" s="33">
        <v>2</v>
      </c>
      <c r="O81" s="33">
        <v>2</v>
      </c>
      <c r="P81" s="33">
        <v>2</v>
      </c>
      <c r="Q81" s="43">
        <v>0.54</v>
      </c>
      <c r="R81" s="44">
        <f>IF($A$1="补货",IF(V81="FBA",I81,0)+K81+L81,IF(V81="FBA",I81,J81))</f>
        <v>1</v>
      </c>
      <c r="S81" s="45"/>
      <c r="T81" s="45">
        <f t="shared" si="4"/>
        <v>1</v>
      </c>
      <c r="U81" s="33">
        <f t="shared" si="5"/>
        <v>12.962962962963</v>
      </c>
      <c r="V81" s="46" t="s">
        <v>523</v>
      </c>
    </row>
    <row r="82" customHeight="1" spans="2:22">
      <c r="B82" s="299"/>
      <c r="C82" s="7" t="s">
        <v>1089</v>
      </c>
      <c r="D82" s="8" t="s">
        <v>1090</v>
      </c>
      <c r="E82" s="8" t="s">
        <v>146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400</v>
      </c>
      <c r="V82" s="46" t="s">
        <v>523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8</v>
      </c>
      <c r="S83" s="50"/>
      <c r="T83" s="50">
        <f t="shared" si="4"/>
        <v>8</v>
      </c>
      <c r="U83" s="39">
        <f t="shared" si="5"/>
        <v>400</v>
      </c>
      <c r="V83" s="51" t="s">
        <v>523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8</v>
      </c>
      <c r="S84" s="346"/>
      <c r="T84" s="346">
        <f t="shared" si="4"/>
        <v>8</v>
      </c>
      <c r="U84" s="329">
        <f t="shared" si="5"/>
        <v>207.407407407407</v>
      </c>
      <c r="V84" s="347" t="s">
        <v>523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/>
      <c r="Q85" s="43"/>
      <c r="R85" s="44">
        <f>IF($A$1="补货",IF(V85="FBA",I85,0)+K85+L85,IF(V85="FBA",I85,J85))</f>
        <v>7</v>
      </c>
      <c r="S85" s="45"/>
      <c r="T85" s="45">
        <f t="shared" si="4"/>
        <v>7</v>
      </c>
      <c r="U85" s="33" t="str">
        <f t="shared" si="5"/>
        <v>-</v>
      </c>
      <c r="V85" s="46" t="s">
        <v>523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3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IF($A$1="补货",IF(V86="FBA",I86,0)+K86+L86,IF(V86="FBA",I86,J86))</f>
        <v>3</v>
      </c>
      <c r="S86" s="45"/>
      <c r="T86" s="45">
        <f t="shared" si="4"/>
        <v>3</v>
      </c>
      <c r="U86" s="33">
        <f t="shared" si="5"/>
        <v>150</v>
      </c>
      <c r="V86" s="46" t="s">
        <v>523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6</v>
      </c>
      <c r="S87" s="45"/>
      <c r="T87" s="45">
        <f t="shared" si="4"/>
        <v>6</v>
      </c>
      <c r="U87" s="33">
        <f t="shared" si="5"/>
        <v>155.555555555556</v>
      </c>
      <c r="V87" s="46" t="s">
        <v>523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1113</v>
      </c>
      <c r="D89" s="8" t="s">
        <v>1114</v>
      </c>
      <c r="E89" s="8" t="s">
        <v>146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7</v>
      </c>
      <c r="S89" s="45"/>
      <c r="T89" s="45">
        <f t="shared" si="4"/>
        <v>7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4</v>
      </c>
      <c r="K91" s="39">
        <v>55</v>
      </c>
      <c r="L91" s="39"/>
      <c r="M91" s="39">
        <v>2</v>
      </c>
      <c r="N91" s="39">
        <v>2</v>
      </c>
      <c r="O91" s="39">
        <v>2</v>
      </c>
      <c r="P91" s="39">
        <v>2</v>
      </c>
      <c r="Q91" s="48">
        <v>0.54</v>
      </c>
      <c r="R91" s="348">
        <f>IF($A$1="补货",IF(V91="FBA",I91,0)+K91+L91,IF(V91="FBA",I91,J91))</f>
        <v>4</v>
      </c>
      <c r="S91" s="50"/>
      <c r="T91" s="50">
        <f t="shared" si="4"/>
        <v>4</v>
      </c>
      <c r="U91" s="39">
        <f t="shared" si="5"/>
        <v>51.8518518518518</v>
      </c>
      <c r="V91" s="51" t="s">
        <v>523</v>
      </c>
    </row>
    <row r="92" customHeight="1" spans="2:22">
      <c r="B92" s="293"/>
      <c r="C92" s="294" t="s">
        <v>1123</v>
      </c>
      <c r="D92" s="295" t="s">
        <v>1124</v>
      </c>
      <c r="E92" s="295" t="s">
        <v>146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1149</v>
      </c>
      <c r="D100" s="8" t="s">
        <v>1150</v>
      </c>
      <c r="E100" s="8" t="s">
        <v>146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1152</v>
      </c>
      <c r="D101" s="8" t="s">
        <v>1153</v>
      </c>
      <c r="E101" s="8" t="s">
        <v>146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 t="str">
        <f t="shared" si="5"/>
        <v>-</v>
      </c>
      <c r="V102" s="46" t="s">
        <v>523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2</v>
      </c>
      <c r="J104" s="334"/>
      <c r="K104" s="335">
        <v>73</v>
      </c>
      <c r="L104" s="335"/>
      <c r="M104" s="335">
        <v>1</v>
      </c>
      <c r="N104" s="335">
        <v>1</v>
      </c>
      <c r="O104" s="335">
        <v>1</v>
      </c>
      <c r="P104" s="335">
        <v>1</v>
      </c>
      <c r="Q104" s="353">
        <v>0.27</v>
      </c>
      <c r="R104" s="354">
        <f>IF($A$1="补货",IF(V104="FBA",I104,0)+K104+L104,IF(V104="FBA",I104,J104))</f>
        <v>2</v>
      </c>
      <c r="S104" s="355"/>
      <c r="T104" s="355">
        <f t="shared" si="4"/>
        <v>2</v>
      </c>
      <c r="U104" s="335">
        <f t="shared" si="5"/>
        <v>51.8518518518518</v>
      </c>
      <c r="V104" s="356" t="s">
        <v>30</v>
      </c>
    </row>
    <row r="105" customHeight="1" spans="2:22">
      <c r="B105" s="15"/>
      <c r="C105" s="290" t="s">
        <v>1164</v>
      </c>
      <c r="D105" s="291" t="s">
        <v>1165</v>
      </c>
      <c r="E105" s="291" t="s">
        <v>146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1170</v>
      </c>
      <c r="D107" s="302" t="s">
        <v>1171</v>
      </c>
      <c r="E107" s="302" t="s">
        <v>146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1</v>
      </c>
      <c r="J108" s="337"/>
      <c r="K108" s="338">
        <v>15</v>
      </c>
      <c r="L108" s="338"/>
      <c r="M108" s="338">
        <v>4</v>
      </c>
      <c r="N108" s="338">
        <v>8</v>
      </c>
      <c r="O108" s="338">
        <v>21</v>
      </c>
      <c r="P108" s="338">
        <v>29</v>
      </c>
      <c r="Q108" s="357">
        <v>2.35</v>
      </c>
      <c r="R108" s="358">
        <f>IF($A$1="补货",IF(V108="FBA",I108,0)+K108+L108,IF(V108="FBA",I108,J108))</f>
        <v>1</v>
      </c>
      <c r="S108" s="359"/>
      <c r="T108" s="359">
        <f t="shared" si="4"/>
        <v>1</v>
      </c>
      <c r="U108" s="338">
        <f t="shared" si="5"/>
        <v>2.97872340425532</v>
      </c>
      <c r="V108" s="360" t="s">
        <v>30</v>
      </c>
    </row>
    <row r="109" customHeight="1" spans="2:22">
      <c r="B109" s="293"/>
      <c r="C109" s="294" t="s">
        <v>1176</v>
      </c>
      <c r="D109" s="295" t="s">
        <v>1177</v>
      </c>
      <c r="E109" s="295" t="s">
        <v>24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700</v>
      </c>
      <c r="V109" s="347" t="s">
        <v>523</v>
      </c>
    </row>
    <row r="110" customHeight="1" spans="2:22">
      <c r="B110" s="299"/>
      <c r="C110" s="7" t="s">
        <v>1179</v>
      </c>
      <c r="D110" s="8" t="s">
        <v>1180</v>
      </c>
      <c r="E110" s="8" t="s">
        <v>146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1182</v>
      </c>
      <c r="D111" s="291" t="s">
        <v>1183</v>
      </c>
      <c r="E111" s="291" t="s">
        <v>139</v>
      </c>
      <c r="F111" s="18"/>
      <c r="G111" s="292" t="s">
        <v>1184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15</v>
      </c>
      <c r="S111" s="343"/>
      <c r="T111" s="343">
        <f t="shared" si="4"/>
        <v>15</v>
      </c>
      <c r="U111" s="36">
        <f t="shared" si="5"/>
        <v>750</v>
      </c>
      <c r="V111" s="47" t="s">
        <v>523</v>
      </c>
    </row>
    <row r="112" customHeight="1" spans="2:22">
      <c r="B112" s="293"/>
      <c r="C112" s="294" t="s">
        <v>1185</v>
      </c>
      <c r="D112" s="295" t="s">
        <v>1186</v>
      </c>
      <c r="E112" s="295" t="s">
        <v>154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1188</v>
      </c>
      <c r="D113" s="8" t="s">
        <v>1189</v>
      </c>
      <c r="E113" s="8" t="s">
        <v>24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1191</v>
      </c>
      <c r="D114" s="302" t="s">
        <v>1192</v>
      </c>
      <c r="E114" s="302" t="s">
        <v>139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1194</v>
      </c>
      <c r="D115" s="315" t="s">
        <v>1195</v>
      </c>
      <c r="E115" s="315" t="s">
        <v>146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>
        <f t="shared" si="5"/>
        <v>233.333333333333</v>
      </c>
      <c r="V115" s="356" t="s">
        <v>523</v>
      </c>
    </row>
    <row r="116" customHeight="1" spans="2:22">
      <c r="B116" s="15"/>
      <c r="C116" s="290" t="s">
        <v>1197</v>
      </c>
      <c r="D116" s="291" t="s">
        <v>1198</v>
      </c>
      <c r="E116" s="291" t="s">
        <v>139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3080</v>
      </c>
      <c r="V116" s="47" t="s">
        <v>523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2</v>
      </c>
      <c r="S120" s="45"/>
      <c r="T120" s="45">
        <f t="shared" si="4"/>
        <v>2</v>
      </c>
      <c r="U120" s="33">
        <f t="shared" si="5"/>
        <v>116.666666666667</v>
      </c>
      <c r="V120" s="46" t="s">
        <v>523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1220</v>
      </c>
      <c r="D122" s="315" t="s">
        <v>1221</v>
      </c>
      <c r="E122" s="315" t="s">
        <v>146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1223</v>
      </c>
      <c r="D123" s="291" t="s">
        <v>1224</v>
      </c>
      <c r="E123" s="291" t="s">
        <v>139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12</v>
      </c>
      <c r="S123" s="343"/>
      <c r="T123" s="343">
        <f t="shared" si="4"/>
        <v>12</v>
      </c>
      <c r="U123" s="36">
        <f t="shared" si="5"/>
        <v>494.117647058823</v>
      </c>
      <c r="V123" s="47" t="s">
        <v>523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>
        <v>5</v>
      </c>
      <c r="J124" s="328"/>
      <c r="K124" s="329"/>
      <c r="L124" s="329"/>
      <c r="M124" s="329">
        <v>5</v>
      </c>
      <c r="N124" s="329">
        <v>11</v>
      </c>
      <c r="O124" s="329">
        <v>16</v>
      </c>
      <c r="P124" s="329">
        <v>22</v>
      </c>
      <c r="Q124" s="344">
        <v>2.42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14.4628099173554</v>
      </c>
      <c r="V124" s="347" t="s">
        <v>30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/>
      <c r="J125" s="32"/>
      <c r="K125" s="33"/>
      <c r="L125" s="33"/>
      <c r="M125" s="33">
        <v>1</v>
      </c>
      <c r="N125" s="33">
        <v>5</v>
      </c>
      <c r="O125" s="33">
        <v>12</v>
      </c>
      <c r="P125" s="33">
        <v>19</v>
      </c>
      <c r="Q125" s="43">
        <v>1.22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30</v>
      </c>
    </row>
    <row r="126" customHeight="1" spans="2:22">
      <c r="B126" s="299"/>
      <c r="C126" s="7" t="s">
        <v>1234</v>
      </c>
      <c r="D126" s="8" t="s">
        <v>1235</v>
      </c>
      <c r="E126" s="8" t="s">
        <v>146</v>
      </c>
      <c r="F126" s="9"/>
      <c r="G126" s="10" t="s">
        <v>1236</v>
      </c>
      <c r="H126" s="11">
        <v>1480</v>
      </c>
      <c r="I126" s="31">
        <v>21</v>
      </c>
      <c r="J126" s="32"/>
      <c r="K126" s="33">
        <v>67</v>
      </c>
      <c r="L126" s="33"/>
      <c r="M126" s="33">
        <v>1</v>
      </c>
      <c r="N126" s="33">
        <v>4</v>
      </c>
      <c r="O126" s="33">
        <v>7</v>
      </c>
      <c r="P126" s="33">
        <v>11</v>
      </c>
      <c r="Q126" s="43">
        <v>0.85</v>
      </c>
      <c r="R126" s="44">
        <f>IF($A$1="补货",IF(V126="FBA",I126,0)+K126+L126,IF(V126="FBA",I126,J126))</f>
        <v>21</v>
      </c>
      <c r="S126" s="45"/>
      <c r="T126" s="45">
        <f t="shared" si="4"/>
        <v>21</v>
      </c>
      <c r="U126" s="33">
        <f t="shared" si="5"/>
        <v>172.941176470588</v>
      </c>
      <c r="V126" s="46" t="s">
        <v>30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>
        <v>31</v>
      </c>
      <c r="J127" s="38"/>
      <c r="K127" s="39">
        <v>128</v>
      </c>
      <c r="L127" s="39"/>
      <c r="M127" s="39">
        <v>2</v>
      </c>
      <c r="N127" s="39">
        <v>4</v>
      </c>
      <c r="O127" s="39">
        <v>13</v>
      </c>
      <c r="P127" s="39">
        <v>26</v>
      </c>
      <c r="Q127" s="48">
        <v>1.44</v>
      </c>
      <c r="R127" s="348">
        <f>IF($A$1="补货",IF(V127="FBA",I127,0)+K127+L127,IF(V127="FBA",I127,J127))</f>
        <v>31</v>
      </c>
      <c r="S127" s="50"/>
      <c r="T127" s="50">
        <f t="shared" si="4"/>
        <v>31</v>
      </c>
      <c r="U127" s="39">
        <f t="shared" si="5"/>
        <v>150.694444444444</v>
      </c>
      <c r="V127" s="51" t="s">
        <v>30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17</v>
      </c>
      <c r="J128" s="328"/>
      <c r="K128" s="329">
        <v>41</v>
      </c>
      <c r="L128" s="329"/>
      <c r="M128" s="329">
        <v>2</v>
      </c>
      <c r="N128" s="329">
        <v>3</v>
      </c>
      <c r="O128" s="329">
        <v>3</v>
      </c>
      <c r="P128" s="329">
        <v>3</v>
      </c>
      <c r="Q128" s="344">
        <v>0.66</v>
      </c>
      <c r="R128" s="345">
        <f>IF($A$1="补货",IF(V128="FBA",I128,0)+K128+L128,IF(V128="FBA",I128,J128))</f>
        <v>17</v>
      </c>
      <c r="S128" s="346"/>
      <c r="T128" s="346">
        <f t="shared" ref="T128:T145" si="6">R128+S128</f>
        <v>17</v>
      </c>
      <c r="U128" s="329">
        <f t="shared" ref="U128:U145" si="7">IF(Q128&gt;0,T128/Q128*7,"-")</f>
        <v>180.30303030303</v>
      </c>
      <c r="V128" s="347" t="s">
        <v>30</v>
      </c>
    </row>
    <row r="129" customHeight="1" spans="2:22">
      <c r="B129" s="299"/>
      <c r="C129" s="7" t="s">
        <v>1244</v>
      </c>
      <c r="D129" s="8" t="s">
        <v>1245</v>
      </c>
      <c r="E129" s="8" t="s">
        <v>24</v>
      </c>
      <c r="F129" s="9"/>
      <c r="G129" s="10" t="s">
        <v>1246</v>
      </c>
      <c r="H129" s="11">
        <v>798</v>
      </c>
      <c r="I129" s="31">
        <v>10</v>
      </c>
      <c r="J129" s="32"/>
      <c r="K129" s="33">
        <v>50</v>
      </c>
      <c r="L129" s="33"/>
      <c r="M129" s="33">
        <v>2</v>
      </c>
      <c r="N129" s="33">
        <v>6</v>
      </c>
      <c r="O129" s="33">
        <v>14</v>
      </c>
      <c r="P129" s="33">
        <v>21</v>
      </c>
      <c r="Q129" s="43">
        <v>1.54</v>
      </c>
      <c r="R129" s="44">
        <f>IF($A$1="补货",IF(V129="FBA",I129,0)+K129+L129,IF(V129="FBA",I129,J129))</f>
        <v>10</v>
      </c>
      <c r="S129" s="45"/>
      <c r="T129" s="45">
        <f t="shared" si="6"/>
        <v>10</v>
      </c>
      <c r="U129" s="33">
        <f t="shared" si="7"/>
        <v>45.4545454545455</v>
      </c>
      <c r="V129" s="46" t="s">
        <v>30</v>
      </c>
    </row>
    <row r="130" customHeight="1" spans="2:22">
      <c r="B130" s="299"/>
      <c r="C130" s="7" t="s">
        <v>1247</v>
      </c>
      <c r="D130" s="8" t="s">
        <v>1248</v>
      </c>
      <c r="E130" s="8" t="s">
        <v>146</v>
      </c>
      <c r="F130" s="9"/>
      <c r="G130" s="10" t="s">
        <v>1249</v>
      </c>
      <c r="H130" s="11">
        <v>798</v>
      </c>
      <c r="I130" s="31">
        <v>30</v>
      </c>
      <c r="J130" s="32"/>
      <c r="K130" s="33">
        <v>95</v>
      </c>
      <c r="L130" s="33"/>
      <c r="M130" s="33">
        <v>5</v>
      </c>
      <c r="N130" s="33">
        <v>38</v>
      </c>
      <c r="O130" s="33">
        <v>80</v>
      </c>
      <c r="P130" s="33">
        <v>109</v>
      </c>
      <c r="Q130" s="43">
        <v>7.91</v>
      </c>
      <c r="R130" s="44">
        <f>IF($A$1="补货",IF(V130="FBA",I130,0)+K130+L130,IF(V130="FBA",I130,J130))</f>
        <v>30</v>
      </c>
      <c r="S130" s="45"/>
      <c r="T130" s="45">
        <f t="shared" si="6"/>
        <v>30</v>
      </c>
      <c r="U130" s="33">
        <f t="shared" si="7"/>
        <v>26.5486725663717</v>
      </c>
      <c r="V130" s="46" t="s">
        <v>30</v>
      </c>
    </row>
    <row r="131" customHeight="1" spans="2:22">
      <c r="B131" s="299"/>
      <c r="C131" s="7" t="s">
        <v>1250</v>
      </c>
      <c r="D131" s="8" t="s">
        <v>1251</v>
      </c>
      <c r="E131" s="8" t="s">
        <v>139</v>
      </c>
      <c r="F131" s="9"/>
      <c r="G131" s="10" t="s">
        <v>1252</v>
      </c>
      <c r="H131" s="11">
        <v>798</v>
      </c>
      <c r="I131" s="31">
        <v>10</v>
      </c>
      <c r="J131" s="32"/>
      <c r="K131" s="33">
        <v>39</v>
      </c>
      <c r="L131" s="33"/>
      <c r="M131" s="33">
        <v>10</v>
      </c>
      <c r="N131" s="33">
        <v>38</v>
      </c>
      <c r="O131" s="33">
        <v>57</v>
      </c>
      <c r="P131" s="33">
        <v>87</v>
      </c>
      <c r="Q131" s="43">
        <v>7.86</v>
      </c>
      <c r="R131" s="44">
        <f>IF($A$1="补货",IF(V131="FBA",I131,0)+K131+L131,IF(V131="FBA",I131,J131))</f>
        <v>10</v>
      </c>
      <c r="S131" s="45">
        <v>1</v>
      </c>
      <c r="T131" s="45">
        <f t="shared" si="6"/>
        <v>11</v>
      </c>
      <c r="U131" s="33">
        <f t="shared" si="7"/>
        <v>9.79643765903308</v>
      </c>
      <c r="V131" s="46" t="s">
        <v>30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4</v>
      </c>
      <c r="J132" s="32"/>
      <c r="K132" s="33">
        <v>120</v>
      </c>
      <c r="L132" s="33"/>
      <c r="M132" s="33">
        <v>2</v>
      </c>
      <c r="N132" s="33">
        <v>4</v>
      </c>
      <c r="O132" s="33">
        <v>9</v>
      </c>
      <c r="P132" s="33">
        <v>11</v>
      </c>
      <c r="Q132" s="43">
        <v>1.07</v>
      </c>
      <c r="R132" s="44">
        <f>IF($A$1="补货",IF(V132="FBA",I132,0)+K132+L132,IF(V132="FBA",I132,J132))</f>
        <v>4</v>
      </c>
      <c r="S132" s="45">
        <v>1</v>
      </c>
      <c r="T132" s="45">
        <f t="shared" si="6"/>
        <v>5</v>
      </c>
      <c r="U132" s="33">
        <f t="shared" si="7"/>
        <v>32.7102803738318</v>
      </c>
      <c r="V132" s="46" t="s">
        <v>30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3</v>
      </c>
      <c r="J133" s="35"/>
      <c r="K133" s="36">
        <v>60</v>
      </c>
      <c r="L133" s="36"/>
      <c r="M133" s="36">
        <v>3</v>
      </c>
      <c r="N133" s="36">
        <v>7</v>
      </c>
      <c r="O133" s="36">
        <v>10</v>
      </c>
      <c r="P133" s="36">
        <v>18</v>
      </c>
      <c r="Q133" s="341">
        <v>1.57</v>
      </c>
      <c r="R133" s="342">
        <f>IF($A$1="补货",IF(V133="FBA",I133,0)+K133+L133,IF(V133="FBA",I133,J133))</f>
        <v>3</v>
      </c>
      <c r="S133" s="343">
        <v>3</v>
      </c>
      <c r="T133" s="343">
        <f t="shared" si="6"/>
        <v>6</v>
      </c>
      <c r="U133" s="36">
        <f t="shared" si="7"/>
        <v>26.7515923566879</v>
      </c>
      <c r="V133" s="47" t="s">
        <v>30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7</v>
      </c>
      <c r="J134" s="32"/>
      <c r="K134" s="33">
        <v>-7</v>
      </c>
      <c r="L134" s="33"/>
      <c r="M134" s="33">
        <v>3</v>
      </c>
      <c r="N134" s="33">
        <v>13</v>
      </c>
      <c r="O134" s="33">
        <v>19</v>
      </c>
      <c r="P134" s="33">
        <v>19</v>
      </c>
      <c r="Q134" s="408">
        <v>2.32</v>
      </c>
      <c r="R134" s="44">
        <f>IF($A$1="补货",IF(V134="FBA",I134,0)+K134+L134,IF(V134="FBA",I134,J134))</f>
        <v>7</v>
      </c>
      <c r="S134" s="45"/>
      <c r="T134" s="45">
        <f t="shared" si="6"/>
        <v>7</v>
      </c>
      <c r="U134" s="33">
        <f t="shared" si="7"/>
        <v>21.1206896551724</v>
      </c>
      <c r="V134" s="46" t="s">
        <v>30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7</v>
      </c>
      <c r="J135" s="35"/>
      <c r="K135" s="36">
        <v>-2</v>
      </c>
      <c r="L135" s="36"/>
      <c r="M135" s="36"/>
      <c r="N135" s="36">
        <v>8</v>
      </c>
      <c r="O135" s="36">
        <v>13</v>
      </c>
      <c r="P135" s="36">
        <v>13</v>
      </c>
      <c r="Q135" s="341">
        <v>1.22</v>
      </c>
      <c r="R135" s="342">
        <f>IF($A$1="补货",IF(V135="FBA",I135,0)+K135+L135,IF(V135="FBA",I135,J135))</f>
        <v>7</v>
      </c>
      <c r="S135" s="343"/>
      <c r="T135" s="343">
        <f t="shared" si="6"/>
        <v>7</v>
      </c>
      <c r="U135" s="36">
        <f t="shared" si="7"/>
        <v>40.1639344262295</v>
      </c>
      <c r="V135" s="47" t="s">
        <v>30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1270</v>
      </c>
      <c r="D137" s="8" t="s">
        <v>1271</v>
      </c>
      <c r="E137" s="8" t="s">
        <v>146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210</v>
      </c>
      <c r="V137" s="46" t="s">
        <v>30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1276</v>
      </c>
      <c r="D139" s="8" t="s">
        <v>1277</v>
      </c>
      <c r="E139" s="8" t="s">
        <v>139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123.529411764706</v>
      </c>
      <c r="V139" s="46" t="s">
        <v>30</v>
      </c>
    </row>
    <row r="140" customHeight="1" spans="2:22">
      <c r="B140" s="299"/>
      <c r="C140" s="7" t="s">
        <v>1279</v>
      </c>
      <c r="D140" s="8" t="s">
        <v>1280</v>
      </c>
      <c r="E140" s="8" t="s">
        <v>24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2</v>
      </c>
      <c r="J141" s="38"/>
      <c r="K141" s="39">
        <v>5</v>
      </c>
      <c r="L141" s="39"/>
      <c r="M141" s="39">
        <v>1</v>
      </c>
      <c r="N141" s="39">
        <v>3</v>
      </c>
      <c r="O141" s="39">
        <v>3</v>
      </c>
      <c r="P141" s="39">
        <v>3</v>
      </c>
      <c r="Q141" s="48">
        <v>0.51</v>
      </c>
      <c r="R141" s="342">
        <f>IF($A$1="补货",IF(V141="FBA",I141,0)+K141+L141,IF(V141="FBA",I141,J141))</f>
        <v>2</v>
      </c>
      <c r="S141" s="50"/>
      <c r="T141" s="50">
        <f t="shared" si="6"/>
        <v>2</v>
      </c>
      <c r="U141" s="39">
        <f t="shared" si="7"/>
        <v>27.4509803921569</v>
      </c>
      <c r="V141" s="51" t="s">
        <v>30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523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523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1323</v>
      </c>
      <c r="D153" s="17" t="s">
        <v>1324</v>
      </c>
      <c r="E153" s="17" t="s">
        <v>146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1326</v>
      </c>
      <c r="D154" s="17" t="s">
        <v>1327</v>
      </c>
      <c r="E154" s="17" t="s">
        <v>146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1329</v>
      </c>
      <c r="D155" s="17" t="s">
        <v>1330</v>
      </c>
      <c r="E155" s="17" t="s">
        <v>146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523</v>
      </c>
    </row>
    <row r="156" customHeight="1" spans="2:22">
      <c r="B156" s="15"/>
      <c r="C156" s="16" t="s">
        <v>1332</v>
      </c>
      <c r="D156" s="17" t="s">
        <v>1333</v>
      </c>
      <c r="E156" s="17" t="s">
        <v>146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1335</v>
      </c>
      <c r="D157" s="17" t="s">
        <v>1336</v>
      </c>
      <c r="E157" s="17" t="s">
        <v>32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1</v>
      </c>
      <c r="S159" s="45"/>
      <c r="T159" s="45">
        <f t="shared" si="8"/>
        <v>1</v>
      </c>
      <c r="U159" s="33">
        <f t="shared" si="9"/>
        <v>24.1379310344828</v>
      </c>
      <c r="V159" s="47" t="s">
        <v>523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420</v>
      </c>
      <c r="V162" s="47" t="s">
        <v>523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1</v>
      </c>
      <c r="P163" s="407">
        <v>2</v>
      </c>
      <c r="Q163" s="409">
        <v>0.07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200</v>
      </c>
      <c r="V163" s="410" t="s">
        <v>523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800</v>
      </c>
      <c r="V164" s="47" t="s">
        <v>523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420</v>
      </c>
      <c r="V167" s="47" t="s">
        <v>523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 t="str">
        <f t="shared" si="9"/>
        <v>-</v>
      </c>
      <c r="V169" s="47" t="s">
        <v>523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18</v>
      </c>
      <c r="K172" s="36"/>
      <c r="L172" s="36"/>
      <c r="M172" s="36">
        <v>1</v>
      </c>
      <c r="N172" s="36">
        <v>1</v>
      </c>
      <c r="O172" s="36">
        <v>1</v>
      </c>
      <c r="P172" s="36">
        <v>1</v>
      </c>
      <c r="Q172" s="341">
        <v>0.27</v>
      </c>
      <c r="R172" s="44">
        <f>IF($A$1="补货",IF(V172="FBA",I172,0)+K172+L172,IF(V172="FBA",I172,J172))</f>
        <v>18</v>
      </c>
      <c r="S172" s="45"/>
      <c r="T172" s="45">
        <f t="shared" ref="T172:T203" si="10">R172+S172</f>
        <v>18</v>
      </c>
      <c r="U172" s="33">
        <f t="shared" ref="U172:U203" si="11">IF(Q172&gt;0,T172/Q172*7,"-")</f>
        <v>466.666666666667</v>
      </c>
      <c r="V172" s="47" t="s">
        <v>523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700</v>
      </c>
      <c r="V174" s="47" t="s">
        <v>523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3733.33333333333</v>
      </c>
      <c r="V175" s="47" t="s">
        <v>523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29</v>
      </c>
      <c r="S177" s="343"/>
      <c r="T177" s="343">
        <f t="shared" si="10"/>
        <v>29</v>
      </c>
      <c r="U177" s="36">
        <f t="shared" si="11"/>
        <v>1691.66666666667</v>
      </c>
      <c r="V177" s="47" t="s">
        <v>523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1225</v>
      </c>
      <c r="V181" s="47" t="s">
        <v>523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2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2</v>
      </c>
      <c r="S183" s="355"/>
      <c r="T183" s="355">
        <f t="shared" si="10"/>
        <v>2</v>
      </c>
      <c r="U183" s="335">
        <f t="shared" si="11"/>
        <v>23.3333333333333</v>
      </c>
      <c r="V183" s="360" t="s">
        <v>523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3</v>
      </c>
      <c r="Q184" s="341">
        <v>0.22</v>
      </c>
      <c r="R184" s="342">
        <f>IF($A$1="补货",IF(V184="FBA",I184,0)+K184+L184,IF(V184="FBA",I184,J184))</f>
        <v>22</v>
      </c>
      <c r="S184" s="343"/>
      <c r="T184" s="343">
        <f t="shared" si="10"/>
        <v>22</v>
      </c>
      <c r="U184" s="36">
        <f t="shared" si="11"/>
        <v>700</v>
      </c>
      <c r="V184" s="47" t="s">
        <v>523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2</v>
      </c>
      <c r="S193" s="50"/>
      <c r="T193" s="50">
        <f t="shared" si="10"/>
        <v>2</v>
      </c>
      <c r="U193" s="39">
        <f t="shared" si="11"/>
        <v>33.3333333333333</v>
      </c>
      <c r="V193" s="51" t="s">
        <v>523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13</v>
      </c>
      <c r="S195" s="50"/>
      <c r="T195" s="50">
        <f t="shared" si="10"/>
        <v>13</v>
      </c>
      <c r="U195" s="39">
        <f t="shared" si="11"/>
        <v>758.333333333333</v>
      </c>
      <c r="V195" s="51" t="s">
        <v>523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2</v>
      </c>
      <c r="K198" s="407">
        <v>15</v>
      </c>
      <c r="L198" s="407"/>
      <c r="M198" s="407"/>
      <c r="N198" s="407">
        <v>1</v>
      </c>
      <c r="O198" s="407">
        <v>5</v>
      </c>
      <c r="P198" s="407">
        <v>8</v>
      </c>
      <c r="Q198" s="409">
        <v>0.37</v>
      </c>
      <c r="R198" s="345">
        <f>IF($A$1="补货",IF(V198="FBA",I198,0)+K198+L198,IF(V198="FBA",I198,J198))</f>
        <v>2</v>
      </c>
      <c r="S198" s="346"/>
      <c r="T198" s="346">
        <f t="shared" si="10"/>
        <v>2</v>
      </c>
      <c r="U198" s="329">
        <f t="shared" si="11"/>
        <v>37.8378378378378</v>
      </c>
      <c r="V198" s="410" t="s">
        <v>523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146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2022-07-16T07:31:45Z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